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Buxheti" sheetId="1" r:id="rId1"/>
    <sheet name="Justifikim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<sst xmlns="http://schemas.openxmlformats.org/spreadsheetml/2006/main" count="256" uniqueCount="198">
  <si>
    <t>Skema Pilote Rajonale e Granteve të PZhRSh Faza III</t>
  </si>
  <si>
    <t>Thirrja për Aplikime Shtojca B - Buxheti</t>
  </si>
  <si>
    <t>Përditësuar 11 Maj 2018</t>
  </si>
  <si>
    <r>
      <t xml:space="preserve"> 1. Buxheti për Projektin e propozuar</t>
    </r>
  </si>
  <si>
    <t>Nr.</t>
  </si>
  <si>
    <t>Analiza</t>
  </si>
  <si>
    <t>Kosto (Pershkrimi i punimeve)</t>
  </si>
  <si>
    <t>Tremujori i pare</t>
  </si>
  <si>
    <t>Buxheti total</t>
  </si>
  <si>
    <t>Njesia matese</t>
  </si>
  <si>
    <t>Sasia</t>
  </si>
  <si>
    <t>Kosto/     njesi</t>
  </si>
  <si>
    <t>Kosto totale neto</t>
  </si>
  <si>
    <t>TVSH</t>
  </si>
  <si>
    <t>Totali</t>
  </si>
  <si>
    <t>Fondi i PZHRSH</t>
  </si>
  <si>
    <t>Bashkefinancim aplikanti</t>
  </si>
  <si>
    <t>I.</t>
  </si>
  <si>
    <t xml:space="preserve">P U N I M E    M U R A T U R E   </t>
  </si>
  <si>
    <t>Mur me tulle te lehtesuara dopio deri 8m me llaç perzier M25</t>
  </si>
  <si>
    <r>
      <t>m</t>
    </r>
    <r>
      <rPr>
        <sz val="9"/>
        <rFont val="Calibri"/>
        <family val="2"/>
      </rPr>
      <t>³</t>
    </r>
  </si>
  <si>
    <t>2.108/a</t>
  </si>
  <si>
    <t>Ndetim muri me knauf t=10cm me dy shtresa</t>
  </si>
  <si>
    <r>
      <t>m</t>
    </r>
    <r>
      <rPr>
        <sz val="9"/>
        <rFont val="Calibri"/>
        <family val="2"/>
      </rPr>
      <t>²</t>
    </r>
  </si>
  <si>
    <t>Shuma I:</t>
  </si>
  <si>
    <t>II.</t>
  </si>
  <si>
    <t>P U N I M E    B E T O N I    D H E    B / A</t>
  </si>
  <si>
    <t>2.119/1a</t>
  </si>
  <si>
    <t>Trare e arkitrare b/a C20/25 h ~ 4m</t>
  </si>
  <si>
    <t>"</t>
  </si>
  <si>
    <t>Shuma II:</t>
  </si>
  <si>
    <t>III</t>
  </si>
  <si>
    <t>P U N I M E    H E K U R    B E T O N I</t>
  </si>
  <si>
    <t>F V hekur betoni periodik Ø 6 - 10 mm</t>
  </si>
  <si>
    <t>ton</t>
  </si>
  <si>
    <t>F V hekur betoni periodik Ø &gt; 12 mm</t>
  </si>
  <si>
    <t>Shuma III:</t>
  </si>
  <si>
    <t>IV.</t>
  </si>
  <si>
    <t>P U N I M E    H / I Z O L I M I    D H E    Ç A T I E</t>
  </si>
  <si>
    <t>Hidroizolim me emulsion bitumi dhe 1 shtrese k katrama(dysheme WC)</t>
  </si>
  <si>
    <t>Shuma IV:</t>
  </si>
  <si>
    <t>V.</t>
  </si>
  <si>
    <t>P U N I M E    S H T R E S A S H</t>
  </si>
  <si>
    <t>Shtrese lluster çimento 1:2</t>
  </si>
  <si>
    <t>Shtrese rere per nivelizim</t>
  </si>
  <si>
    <t>2.267/a</t>
  </si>
  <si>
    <t>Shtrese me pllaka grez porcelanato</t>
  </si>
  <si>
    <t>Shuma V:</t>
  </si>
  <si>
    <t>VI.</t>
  </si>
  <si>
    <t xml:space="preserve">P U N I M E    T A V A N I   E   S U V A T I M I  </t>
  </si>
  <si>
    <t>Suva solete h ~ 4 m me drejtues, me krah</t>
  </si>
  <si>
    <t>ShumaVI:</t>
  </si>
  <si>
    <t>VII.</t>
  </si>
  <si>
    <t xml:space="preserve">PUNIME SVATIMI E VESHJE ME PLLAKA </t>
  </si>
  <si>
    <t>Veshje me pllake majolike</t>
  </si>
  <si>
    <t>2,358/b</t>
  </si>
  <si>
    <t xml:space="preserve">Veshje fasade me polisterol jeshil kompakt t=5 cm + rrjete + suva </t>
  </si>
  <si>
    <t>Shuma VII:</t>
  </si>
  <si>
    <t>VIII.</t>
  </si>
  <si>
    <t xml:space="preserve">P U N I M E    D Y E R   D H E   D R I T A R E  </t>
  </si>
  <si>
    <t>2.375/1</t>
  </si>
  <si>
    <t>F V dritare d/alumini plastike me dopio xham</t>
  </si>
  <si>
    <t>2.395/1</t>
  </si>
  <si>
    <t>F V dyer d/alumini plastike me dopio xham</t>
  </si>
  <si>
    <t>Shuma VIII:</t>
  </si>
  <si>
    <t>IX.</t>
  </si>
  <si>
    <t xml:space="preserve">P U N I M E    B O J A T I S J E  </t>
  </si>
  <si>
    <t>2.404/1</t>
  </si>
  <si>
    <t>Boje hidroplastike importi cilesi e I-re</t>
  </si>
  <si>
    <t>Shuma IX:</t>
  </si>
  <si>
    <t>X.</t>
  </si>
  <si>
    <t xml:space="preserve">P U N I M E    T E   N D R Y S H M E   D H E   P R I S H J E  </t>
  </si>
  <si>
    <t>2.426/1</t>
  </si>
  <si>
    <t>Prishje mur tulle me pastrim</t>
  </si>
  <si>
    <t>2.426/4</t>
  </si>
  <si>
    <t>Prishje soleta b/a</t>
  </si>
  <si>
    <t>Shuma X:</t>
  </si>
  <si>
    <t>XI.</t>
  </si>
  <si>
    <t xml:space="preserve">P U N I M E    E L E K T R I K  E  </t>
  </si>
  <si>
    <t>F.V tub plastmasi Ø 11 ~ 13 mm</t>
  </si>
  <si>
    <t>ml</t>
  </si>
  <si>
    <t>F.V percjelles PV-500 Ø 1 mm2</t>
  </si>
  <si>
    <t>2.481/2</t>
  </si>
  <si>
    <t>F.V percjelles PV-500 Ø 2.5 mm2</t>
  </si>
  <si>
    <t>F.V Kutiderivacioni plastike</t>
  </si>
  <si>
    <t>cope</t>
  </si>
  <si>
    <t>2.487/c</t>
  </si>
  <si>
    <t>F.V kuti suport pllaket 2 modular Gevis</t>
  </si>
  <si>
    <t>2.485/2</t>
  </si>
  <si>
    <t xml:space="preserve">F.V Çeles 1 polar 220V 10A "Gevis" </t>
  </si>
  <si>
    <t>2.485/7</t>
  </si>
  <si>
    <t xml:space="preserve">F.V Çeles rregullator 220V 10A "Gevis" </t>
  </si>
  <si>
    <t>2.490/1a</t>
  </si>
  <si>
    <t>F.V Automat termo/el.manj. diferencial 2P 220V, 10A</t>
  </si>
  <si>
    <t>Shuma XI:</t>
  </si>
  <si>
    <t>XII.</t>
  </si>
  <si>
    <t xml:space="preserve">P U N I M E    H / S A N I T A R E </t>
  </si>
  <si>
    <t>F.V saracineska bronzi Ø 1/2 " = 15 mm</t>
  </si>
  <si>
    <t>2.494/1</t>
  </si>
  <si>
    <t>F.V saracineska bronzi Ø 3/4 " = 20 mm</t>
  </si>
  <si>
    <t>2.494/2</t>
  </si>
  <si>
    <t>F.V saracineska bronzi Ø 1 " = 25 mm</t>
  </si>
  <si>
    <t>F.V lavaman porcelani importi me mishelator</t>
  </si>
  <si>
    <t>F.V lavapjate importi me llamarine xingat</t>
  </si>
  <si>
    <t>F.V WC allaturka importi</t>
  </si>
  <si>
    <t>F.V bide importi porcelani</t>
  </si>
  <si>
    <t>F.V pilete dyshemeje Ø 50 mm</t>
  </si>
  <si>
    <t>Tuba plastmasi dhe rakorderi</t>
  </si>
  <si>
    <t>2.491/b</t>
  </si>
  <si>
    <t>F.V Tuba e rakorderi ujesjellesi PPR d=20~25mm, PN 16</t>
  </si>
  <si>
    <t>2.491/d</t>
  </si>
  <si>
    <t>F.V Tuba e rakorderi ujesjellesi PPR d=40mm, PN 16</t>
  </si>
  <si>
    <t>An - 5</t>
  </si>
  <si>
    <t>F.V Pilete (sifon) lavatriçe</t>
  </si>
  <si>
    <t>An - 9</t>
  </si>
  <si>
    <t xml:space="preserve">F.V Saraçineske PPR 1/2" </t>
  </si>
  <si>
    <t>An - 10</t>
  </si>
  <si>
    <t xml:space="preserve">F.V Saraçineske PPR 3/4" </t>
  </si>
  <si>
    <t>An - 15</t>
  </si>
  <si>
    <t xml:space="preserve">F V bolier 80 liter, uje te ngrohte  </t>
  </si>
  <si>
    <t>An - 16</t>
  </si>
  <si>
    <t xml:space="preserve">F V bolier 12 liter, uje te ngrohte sanitar </t>
  </si>
  <si>
    <t>2.512/3</t>
  </si>
  <si>
    <t>F.V Kolektor shpendares 3/4" ( 5+5 )</t>
  </si>
  <si>
    <t>2.512/4</t>
  </si>
  <si>
    <t>F.V Kolektor shpendares 1" ( 6+6 )</t>
  </si>
  <si>
    <t>Shuma XII:</t>
  </si>
  <si>
    <t>XIII.</t>
  </si>
  <si>
    <t xml:space="preserve">P U N I M E    K A N A L I Z I M I </t>
  </si>
  <si>
    <t>Tub kanalizimi pvc Ø 90 mm</t>
  </si>
  <si>
    <t>Tub kanalizimi pvc Ø 110 mm</t>
  </si>
  <si>
    <t>Tub kanalizimi pvc Ø 140 mm</t>
  </si>
  <si>
    <t>Tub kanalizimi pvc Ø 200 mm</t>
  </si>
  <si>
    <t xml:space="preserve"> Puse kontrolli 1x1x1.5m</t>
  </si>
  <si>
    <t>Shuma XIII:</t>
  </si>
  <si>
    <t>XIV.</t>
  </si>
  <si>
    <t>PUNIME SISTEMIMI</t>
  </si>
  <si>
    <t>3.46/1</t>
  </si>
  <si>
    <t>Germim  dheu  seksion i detyruar</t>
  </si>
  <si>
    <t>m³</t>
  </si>
  <si>
    <t>2.37/5b</t>
  </si>
  <si>
    <t>Furr.sistemim. Dherash  per  lulishte  t=20cm</t>
  </si>
  <si>
    <t>m3</t>
  </si>
  <si>
    <t xml:space="preserve">Mbushje  me  rane </t>
  </si>
  <si>
    <t>3.691/a</t>
  </si>
  <si>
    <t>Bordura  betoni   6 x 20 cm</t>
  </si>
  <si>
    <t>Mbushje  me  dhe  e  lulishtes</t>
  </si>
  <si>
    <t>An 164</t>
  </si>
  <si>
    <t>Mbjellje  pemesh dekorative</t>
  </si>
  <si>
    <t>An165</t>
  </si>
  <si>
    <t>Mbjellje  peme  shkurre lloi  Bush</t>
  </si>
  <si>
    <t>An167</t>
  </si>
  <si>
    <t>Mbjellje bredha  d &gt; 10cm</t>
  </si>
  <si>
    <t>Mbjellje siperfaqe me bar</t>
  </si>
  <si>
    <r>
      <t>m</t>
    </r>
    <r>
      <rPr>
        <sz val="10"/>
        <color indexed="8"/>
        <rFont val="Calibri"/>
        <family val="2"/>
      </rPr>
      <t>²</t>
    </r>
  </si>
  <si>
    <t>An169</t>
  </si>
  <si>
    <t>Mbjellje  peme te lloit  "Blini"</t>
  </si>
  <si>
    <t>2-181</t>
  </si>
  <si>
    <t>Konstruksione metalike per stolat dhe lishareset</t>
  </si>
  <si>
    <t>Analize</t>
  </si>
  <si>
    <t>Veshje me dru  (Stola  per  lulishte)</t>
  </si>
  <si>
    <t>Boji vaji siperfaqe metalike</t>
  </si>
  <si>
    <t>Struktura monolite betoni C 16/20  (mure e shkalle)</t>
  </si>
  <si>
    <t>An.</t>
  </si>
  <si>
    <t>Komplet kendlodra per femije</t>
  </si>
  <si>
    <t>Shuma XIV:</t>
  </si>
  <si>
    <t>Shuma I - XVI:</t>
  </si>
  <si>
    <t>Fond rezerve 5 %:</t>
  </si>
  <si>
    <t>Buxheti per komunikimin dhe vizibilitetin 3 %:</t>
  </si>
  <si>
    <t>Shuma:</t>
  </si>
  <si>
    <t>Si duhet përgatitur buxheti</t>
  </si>
  <si>
    <t>1. Buxheti duhet të hartohet në EURO. Kosto dhe vlerat për njësitë të rrumbullakosen në EURO-n më të afërt.</t>
  </si>
  <si>
    <t>2. Kurdo të jetë e mundur, kostot duhet të llogariten me kosto për njësi neto, pa përfshirë TVSH.</t>
  </si>
  <si>
    <t>3. TVSH-ja duhet të llogaritet në kolonë të veçantë.</t>
  </si>
  <si>
    <t xml:space="preserve">4. Përshkrimi i kostove për njësi duhet të jetë mjaftueshëm i detajuar dhe të gjithë zërat të specifikuar sipas përbërësve kryesore. Numri i njësive dhe vlera e njësive duhet të specifikohe për çdo zë sipas udhëzimeve të dhëna. Buxheti duhet të përfshijë kostot që lidhen me Projektin si një i tërë. </t>
  </si>
  <si>
    <t>5. Specifikoni tipologjinë e kostove nën secilin grup; punë, pajisje apo shërbime. Shuma të përgjithshme nuk do të pranohen.</t>
  </si>
  <si>
    <t>6. Aktivitetet për komunimikimin dhe vizibilitetin duhet të planifikohen në mënyrë të qartë dhe të buxhetohen në secilën fazë të zbatimit të projektit. Buxheti minimal për këto aktivitete duhet të jetë 3% e totalit të kostove të lejuara.</t>
  </si>
  <si>
    <t>7. Një fond Kontigjence mund të përfshihet në buxhet deri në 5%  të kostos totale.  Kjo siguron një rezerve për të mbuluar luhatje e mundshme të kursit të këmbimit gjatë zbatimit të projektit. Përdorimi për qëllime të tjera sesa për të mbuluar luhatjet e mundshme të kursit të këmbimit, kryhet vetëm me autorizim paraprak nga Autoriteti Kontraktues.</t>
  </si>
  <si>
    <t xml:space="preserve">Shënim: Aplikanti kryesor është i vetmi përgjegjës për saktësine e informacionit financiar të paraqitur në këto tabela. </t>
  </si>
  <si>
    <t>2. Justifikimi i Buxhetit për Projektin</t>
  </si>
  <si>
    <t>Kostot</t>
  </si>
  <si>
    <t>Shpjegime për zërat e buxhetit</t>
  </si>
  <si>
    <t>Justifikimi i vlerësimit të kostove</t>
  </si>
  <si>
    <t>Jepni një shpjegim përshkrues për secilin nga zërat e buxhetiti duke evidentuar nevojën për koston dhe si ato lidhen me projektin (psh: duke iu referuar aktiviteteve dhe/ose rezultateve të paraqitura në Përshkrimin e Projektit).</t>
  </si>
  <si>
    <t xml:space="preserve">Jepni një justifikim duke iu referuar ofertave të marra dhe/ ose kontratave të mëparshme të ngjashme. Justifikimi duhet të përfshijë indikatorët e duhur për shembull kosto për njësi, kosto për metër katror dhe nëse kosto për punime është për ndërtime apo rehabilitim të ndërtesës. </t>
  </si>
  <si>
    <t>1.Punë</t>
  </si>
  <si>
    <t>Zerat e punes jane te marra nga manualet e punimeve te ndertimit te vitit 2015, te cilat jane ne fuqi</t>
  </si>
  <si>
    <t>Kostoja per çdo ze punimi eshte marre nga manualet e punimeve te ndertimit te vitit 2015, te cilat jane ne fuqi</t>
  </si>
  <si>
    <t>2.Pajisje</t>
  </si>
  <si>
    <t xml:space="preserve">3. Shërbime </t>
  </si>
  <si>
    <t>3.1 Aktivitete për komunikimimn dhe vizibilitetin e projektit</t>
  </si>
  <si>
    <t>3% e totalit te kostove te lejuara neto</t>
  </si>
  <si>
    <t xml:space="preserve">4.  Kontigjenca dhe/ ose fondi për luhatjet në kursin e këmbimit </t>
  </si>
  <si>
    <t>5% e kostos totale neto</t>
  </si>
  <si>
    <t xml:space="preserve"> </t>
  </si>
  <si>
    <t>KRYETARI I BASHKISE TROPOJE</t>
  </si>
  <si>
    <t>Besnik DUSHAJ</t>
  </si>
  <si>
    <t>KRYETARI I BASHKISE TROPOJË</t>
  </si>
</sst>
</file>

<file path=xl/styles.xml><?xml version="1.0" encoding="utf-8"?>
<styleSheet xmlns="http://schemas.openxmlformats.org/spreadsheetml/2006/main">
  <numFmts count="19">
    <numFmt numFmtId="5" formatCode="#,##0\ &quot;Lekë&quot;;\-#,##0\ &quot;Lekë&quot;"/>
    <numFmt numFmtId="6" formatCode="#,##0\ &quot;Lekë&quot;;[Red]\-#,##0\ &quot;Lekë&quot;"/>
    <numFmt numFmtId="7" formatCode="#,##0.00\ &quot;Lekë&quot;;\-#,##0.00\ &quot;Lekë&quot;"/>
    <numFmt numFmtId="8" formatCode="#,##0.00\ &quot;Lekë&quot;;[Red]\-#,##0.00\ &quot;Lekë&quot;"/>
    <numFmt numFmtId="42" formatCode="_-* #,##0\ &quot;Lekë&quot;_-;\-* #,##0\ &quot;Lekë&quot;_-;_-* &quot;-&quot;\ &quot;Lekë&quot;_-;_-@_-"/>
    <numFmt numFmtId="41" formatCode="_-* #,##0\ _L_e_k_ë_-;\-* #,##0\ _L_e_k_ë_-;_-* &quot;-&quot;\ _L_e_k_ë_-;_-@_-"/>
    <numFmt numFmtId="44" formatCode="_-* #,##0.00\ &quot;Lekë&quot;_-;\-* #,##0.00\ &quot;Lekë&quot;_-;_-* &quot;-&quot;??\ &quot;Lekë&quot;_-;_-@_-"/>
    <numFmt numFmtId="43" formatCode="_-* #,##0.00\ _L_e_k_ë_-;\-* #,##0.00\ _L_e_k_ë_-;_-* &quot;-&quot;??\ _L_e_k_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0.000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Cal;ibri"/>
      <family val="0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 Light"/>
      <family val="1"/>
    </font>
    <font>
      <sz val="9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dark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39" fontId="2" fillId="33" borderId="15" xfId="42" applyNumberFormat="1" applyFont="1" applyFill="1" applyBorder="1" applyAlignment="1">
      <alignment horizontal="right" vertical="top" wrapText="1"/>
    </xf>
    <xf numFmtId="173" fontId="25" fillId="33" borderId="15" xfId="0" applyNumberFormat="1" applyFont="1" applyFill="1" applyBorder="1" applyAlignment="1">
      <alignment horizontal="right"/>
    </xf>
    <xf numFmtId="174" fontId="2" fillId="33" borderId="15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4" fillId="33" borderId="15" xfId="0" applyFont="1" applyFill="1" applyBorder="1" applyAlignment="1">
      <alignment horizontal="right"/>
    </xf>
    <xf numFmtId="0" fontId="24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173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15" xfId="0" applyFont="1" applyFill="1" applyBorder="1" applyAlignment="1">
      <alignment vertical="top"/>
    </xf>
    <xf numFmtId="0" fontId="51" fillId="33" borderId="15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5" xfId="0" applyFont="1" applyFill="1" applyBorder="1" applyAlignment="1">
      <alignment/>
    </xf>
    <xf numFmtId="173" fontId="25" fillId="33" borderId="15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174" fontId="24" fillId="33" borderId="15" xfId="0" applyNumberFormat="1" applyFont="1" applyFill="1" applyBorder="1" applyAlignment="1">
      <alignment/>
    </xf>
    <xf numFmtId="1" fontId="24" fillId="33" borderId="15" xfId="0" applyNumberFormat="1" applyFont="1" applyFill="1" applyBorder="1" applyAlignment="1">
      <alignment/>
    </xf>
    <xf numFmtId="0" fontId="28" fillId="33" borderId="15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74" fontId="24" fillId="33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5" fillId="0" borderId="14" xfId="0" applyFont="1" applyBorder="1" applyAlignment="1">
      <alignment horizontal="right" vertical="top" wrapText="1"/>
    </xf>
    <xf numFmtId="0" fontId="55" fillId="0" borderId="15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2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35" borderId="11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52" fillId="0" borderId="0" xfId="0" applyFont="1" applyAlignment="1">
      <alignment horizontal="left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4" fillId="33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STORE%20N%20GO\&#160;\MEREME\PREVENTIVA%20LULI%203\manuali%20-Kopshti%20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2. Analiza teknike."/>
      <sheetName val="Sheet1"/>
      <sheetName val="M - 2. Permbledhese e cmimeve."/>
      <sheetName val="Cmime materiale ndertimi"/>
    </sheetNames>
    <sheetDataSet>
      <sheetData sheetId="0">
        <row r="337">
          <cell r="A337" t="str">
            <v>2.71/2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selection activeCell="N10" sqref="N10"/>
    </sheetView>
  </sheetViews>
  <sheetFormatPr defaultColWidth="10.140625" defaultRowHeight="15"/>
  <cols>
    <col min="1" max="1" width="4.00390625" style="1" customWidth="1"/>
    <col min="2" max="2" width="8.140625" style="1" customWidth="1"/>
    <col min="3" max="3" width="49.57421875" style="1" customWidth="1"/>
    <col min="4" max="4" width="6.28125" style="1" customWidth="1"/>
    <col min="5" max="5" width="6.8515625" style="1" customWidth="1"/>
    <col min="6" max="6" width="8.00390625" style="1" customWidth="1"/>
    <col min="7" max="7" width="7.57421875" style="1" customWidth="1"/>
    <col min="8" max="10" width="10.140625" style="1" customWidth="1"/>
    <col min="11" max="11" width="13.00390625" style="1" customWidth="1"/>
    <col min="12" max="16384" width="10.140625" style="1" customWidth="1"/>
  </cols>
  <sheetData>
    <row r="1" spans="1:13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 customHeight="1">
      <c r="A2" s="93" t="s">
        <v>1</v>
      </c>
      <c r="B2" s="93"/>
      <c r="C2" s="93"/>
      <c r="D2" s="93"/>
      <c r="E2" s="93"/>
      <c r="F2" s="93"/>
      <c r="G2" s="2"/>
      <c r="H2" s="2"/>
      <c r="I2" s="94" t="s">
        <v>2</v>
      </c>
      <c r="J2" s="94"/>
      <c r="K2" s="94"/>
      <c r="L2" s="2"/>
      <c r="M2" s="2"/>
    </row>
    <row r="3" spans="1:13" ht="18.75">
      <c r="A3" s="3" t="s">
        <v>3</v>
      </c>
      <c r="B3"/>
      <c r="C3"/>
      <c r="D3"/>
      <c r="E3"/>
      <c r="F3" s="4"/>
      <c r="G3" s="4"/>
      <c r="H3" s="4"/>
      <c r="I3" s="4"/>
      <c r="J3" s="4"/>
      <c r="K3" s="4"/>
      <c r="L3" s="4"/>
      <c r="M3" s="4"/>
    </row>
    <row r="4" spans="1:11" ht="15">
      <c r="A4" s="95" t="s">
        <v>4</v>
      </c>
      <c r="B4" s="97" t="s">
        <v>5</v>
      </c>
      <c r="C4" s="97" t="s">
        <v>6</v>
      </c>
      <c r="D4" s="99" t="s">
        <v>7</v>
      </c>
      <c r="E4" s="100"/>
      <c r="F4" s="100"/>
      <c r="G4" s="100"/>
      <c r="H4" s="100"/>
      <c r="I4" s="100"/>
      <c r="J4" s="99" t="s">
        <v>8</v>
      </c>
      <c r="K4" s="101"/>
    </row>
    <row r="5" spans="1:11" s="8" customFormat="1" ht="46.5" customHeight="1">
      <c r="A5" s="96"/>
      <c r="B5" s="98"/>
      <c r="C5" s="98"/>
      <c r="D5" s="5" t="s">
        <v>9</v>
      </c>
      <c r="E5" s="6" t="s">
        <v>10</v>
      </c>
      <c r="F5" s="5" t="s">
        <v>11</v>
      </c>
      <c r="G5" s="5" t="s">
        <v>12</v>
      </c>
      <c r="H5" s="6" t="s">
        <v>13</v>
      </c>
      <c r="I5" s="6" t="s">
        <v>14</v>
      </c>
      <c r="J5" s="5" t="s">
        <v>15</v>
      </c>
      <c r="K5" s="7" t="s">
        <v>16</v>
      </c>
    </row>
    <row r="6" spans="1:11" s="8" customFormat="1" ht="15" customHeight="1">
      <c r="A6" s="91" t="s">
        <v>17</v>
      </c>
      <c r="B6" s="92"/>
      <c r="C6" s="9" t="s">
        <v>18</v>
      </c>
      <c r="D6" s="10"/>
      <c r="E6" s="10"/>
      <c r="F6" s="11"/>
      <c r="G6" s="11"/>
      <c r="H6" s="11"/>
      <c r="I6" s="11"/>
      <c r="J6" s="11"/>
      <c r="K6" s="12"/>
    </row>
    <row r="7" spans="1:11" s="8" customFormat="1" ht="15" customHeight="1">
      <c r="A7" s="13">
        <v>1</v>
      </c>
      <c r="B7" s="14" t="str">
        <f>'[1]M - 2. Analiza teknike.'!A337</f>
        <v>2.71/2</v>
      </c>
      <c r="C7" s="15" t="s">
        <v>19</v>
      </c>
      <c r="D7" s="16" t="s">
        <v>20</v>
      </c>
      <c r="E7" s="17">
        <v>1</v>
      </c>
      <c r="F7" s="18">
        <f>G7/134.15</f>
        <v>0.5777115169586283</v>
      </c>
      <c r="G7" s="15">
        <v>77.5</v>
      </c>
      <c r="H7" s="19">
        <f>G7*20%</f>
        <v>15.5</v>
      </c>
      <c r="I7" s="20">
        <f>G7+H7</f>
        <v>93</v>
      </c>
      <c r="J7" s="20">
        <f>I7</f>
        <v>93</v>
      </c>
      <c r="K7" s="21"/>
    </row>
    <row r="8" spans="1:11" s="8" customFormat="1" ht="15" customHeight="1">
      <c r="A8" s="13">
        <v>2</v>
      </c>
      <c r="B8" s="16" t="s">
        <v>21</v>
      </c>
      <c r="C8" s="22" t="s">
        <v>22</v>
      </c>
      <c r="D8" s="16" t="s">
        <v>23</v>
      </c>
      <c r="E8" s="17">
        <v>8</v>
      </c>
      <c r="F8" s="18">
        <f>G8/134.15</f>
        <v>1.1949310473350727</v>
      </c>
      <c r="G8" s="15">
        <v>160.3</v>
      </c>
      <c r="H8" s="19">
        <f aca="true" t="shared" si="0" ref="H8:H71">G8*20%</f>
        <v>32.06</v>
      </c>
      <c r="I8" s="20">
        <f aca="true" t="shared" si="1" ref="I8:I71">G8+H8</f>
        <v>192.36</v>
      </c>
      <c r="J8" s="20">
        <f aca="true" t="shared" si="2" ref="J8:J71">I8</f>
        <v>192.36</v>
      </c>
      <c r="K8" s="21"/>
    </row>
    <row r="9" spans="1:11" s="8" customFormat="1" ht="15" customHeight="1">
      <c r="A9" s="13"/>
      <c r="B9" s="16"/>
      <c r="C9" s="23" t="s">
        <v>24</v>
      </c>
      <c r="D9" s="16"/>
      <c r="E9" s="16"/>
      <c r="F9" s="18">
        <f aca="true" t="shared" si="3" ref="F9:F71">G9/134.15</f>
        <v>1.7726425642937012</v>
      </c>
      <c r="G9" s="15">
        <v>237.8</v>
      </c>
      <c r="H9" s="19">
        <f t="shared" si="0"/>
        <v>47.56</v>
      </c>
      <c r="I9" s="20">
        <f t="shared" si="1"/>
        <v>285.36</v>
      </c>
      <c r="J9" s="20">
        <f t="shared" si="2"/>
        <v>285.36</v>
      </c>
      <c r="K9" s="21"/>
    </row>
    <row r="10" spans="1:11" s="8" customFormat="1" ht="15" customHeight="1">
      <c r="A10" s="86" t="s">
        <v>25</v>
      </c>
      <c r="B10" s="87"/>
      <c r="C10" s="24" t="s">
        <v>26</v>
      </c>
      <c r="D10" s="16"/>
      <c r="E10" s="16"/>
      <c r="F10" s="18"/>
      <c r="G10" s="15"/>
      <c r="H10" s="19"/>
      <c r="I10" s="20"/>
      <c r="J10" s="20"/>
      <c r="K10" s="21"/>
    </row>
    <row r="11" spans="1:11" s="8" customFormat="1" ht="15" customHeight="1">
      <c r="A11" s="13">
        <v>1</v>
      </c>
      <c r="B11" s="16" t="s">
        <v>27</v>
      </c>
      <c r="C11" s="22" t="s">
        <v>28</v>
      </c>
      <c r="D11" s="16" t="s">
        <v>29</v>
      </c>
      <c r="E11" s="16">
        <v>0.5</v>
      </c>
      <c r="F11" s="18">
        <f t="shared" si="3"/>
        <v>0.4159522922102124</v>
      </c>
      <c r="G11" s="15">
        <v>55.8</v>
      </c>
      <c r="H11" s="19">
        <f t="shared" si="0"/>
        <v>11.16</v>
      </c>
      <c r="I11" s="20">
        <f t="shared" si="1"/>
        <v>66.96</v>
      </c>
      <c r="J11" s="20">
        <f t="shared" si="2"/>
        <v>66.96</v>
      </c>
      <c r="K11" s="21"/>
    </row>
    <row r="12" spans="1:11" s="8" customFormat="1" ht="15" customHeight="1">
      <c r="A12" s="13"/>
      <c r="B12" s="16"/>
      <c r="C12" s="23" t="s">
        <v>30</v>
      </c>
      <c r="D12" s="16"/>
      <c r="E12" s="16"/>
      <c r="F12" s="18">
        <f t="shared" si="3"/>
        <v>0.4159522922102124</v>
      </c>
      <c r="G12" s="15">
        <v>55.8</v>
      </c>
      <c r="H12" s="19">
        <f t="shared" si="0"/>
        <v>11.16</v>
      </c>
      <c r="I12" s="20">
        <f t="shared" si="1"/>
        <v>66.96</v>
      </c>
      <c r="J12" s="20">
        <f t="shared" si="2"/>
        <v>66.96</v>
      </c>
      <c r="K12" s="21"/>
    </row>
    <row r="13" spans="1:11" s="8" customFormat="1" ht="15" customHeight="1">
      <c r="A13" s="86" t="s">
        <v>31</v>
      </c>
      <c r="B13" s="87"/>
      <c r="C13" s="24" t="s">
        <v>32</v>
      </c>
      <c r="D13" s="16"/>
      <c r="E13" s="16"/>
      <c r="F13" s="18"/>
      <c r="G13" s="15"/>
      <c r="H13" s="19"/>
      <c r="I13" s="20"/>
      <c r="J13" s="20"/>
      <c r="K13" s="21"/>
    </row>
    <row r="14" spans="1:11" s="8" customFormat="1" ht="15" customHeight="1">
      <c r="A14" s="13">
        <v>1</v>
      </c>
      <c r="B14" s="16">
        <v>2.166</v>
      </c>
      <c r="C14" s="15" t="s">
        <v>33</v>
      </c>
      <c r="D14" s="16" t="s">
        <v>34</v>
      </c>
      <c r="E14" s="16">
        <v>0.1</v>
      </c>
      <c r="F14" s="18">
        <f t="shared" si="3"/>
        <v>0.6291464778233321</v>
      </c>
      <c r="G14" s="15">
        <v>84.4</v>
      </c>
      <c r="H14" s="19">
        <f t="shared" si="0"/>
        <v>16.880000000000003</v>
      </c>
      <c r="I14" s="20">
        <f t="shared" si="1"/>
        <v>101.28</v>
      </c>
      <c r="J14" s="20">
        <f t="shared" si="2"/>
        <v>101.28</v>
      </c>
      <c r="K14" s="21"/>
    </row>
    <row r="15" spans="1:11" s="8" customFormat="1" ht="15" customHeight="1">
      <c r="A15" s="13">
        <v>2</v>
      </c>
      <c r="B15" s="16">
        <v>2.167</v>
      </c>
      <c r="C15" s="15" t="s">
        <v>35</v>
      </c>
      <c r="D15" s="16" t="s">
        <v>34</v>
      </c>
      <c r="E15" s="16">
        <v>0.2</v>
      </c>
      <c r="F15" s="18">
        <f t="shared" si="3"/>
        <v>1.1502049944092434</v>
      </c>
      <c r="G15" s="15">
        <v>154.3</v>
      </c>
      <c r="H15" s="19">
        <f t="shared" si="0"/>
        <v>30.860000000000003</v>
      </c>
      <c r="I15" s="20">
        <f t="shared" si="1"/>
        <v>185.16000000000003</v>
      </c>
      <c r="J15" s="20">
        <f t="shared" si="2"/>
        <v>185.16000000000003</v>
      </c>
      <c r="K15" s="21"/>
    </row>
    <row r="16" spans="1:11" s="8" customFormat="1" ht="15" customHeight="1">
      <c r="A16" s="13"/>
      <c r="B16" s="16"/>
      <c r="C16" s="23" t="s">
        <v>36</v>
      </c>
      <c r="D16" s="16"/>
      <c r="E16" s="16"/>
      <c r="F16" s="18">
        <f t="shared" si="3"/>
        <v>1.7793514722325754</v>
      </c>
      <c r="G16" s="15">
        <v>238.7</v>
      </c>
      <c r="H16" s="19">
        <f t="shared" si="0"/>
        <v>47.74</v>
      </c>
      <c r="I16" s="20">
        <f t="shared" si="1"/>
        <v>286.44</v>
      </c>
      <c r="J16" s="20">
        <f t="shared" si="2"/>
        <v>286.44</v>
      </c>
      <c r="K16" s="21"/>
    </row>
    <row r="17" spans="1:11" s="8" customFormat="1" ht="15" customHeight="1">
      <c r="A17" s="86" t="s">
        <v>37</v>
      </c>
      <c r="B17" s="87"/>
      <c r="C17" s="24" t="s">
        <v>38</v>
      </c>
      <c r="D17" s="16"/>
      <c r="E17" s="16"/>
      <c r="F17" s="18"/>
      <c r="G17" s="15"/>
      <c r="H17" s="19"/>
      <c r="I17" s="20"/>
      <c r="J17" s="20"/>
      <c r="K17" s="21"/>
    </row>
    <row r="18" spans="1:11" s="8" customFormat="1" ht="24.75" customHeight="1">
      <c r="A18" s="13">
        <v>1</v>
      </c>
      <c r="B18" s="16">
        <v>2.196</v>
      </c>
      <c r="C18" s="22" t="s">
        <v>39</v>
      </c>
      <c r="D18" s="16" t="s">
        <v>29</v>
      </c>
      <c r="E18" s="16">
        <v>63.87</v>
      </c>
      <c r="F18" s="18">
        <f t="shared" si="3"/>
        <v>2.4703689899366377</v>
      </c>
      <c r="G18" s="15">
        <v>331.4</v>
      </c>
      <c r="H18" s="19">
        <f t="shared" si="0"/>
        <v>66.28</v>
      </c>
      <c r="I18" s="20">
        <f t="shared" si="1"/>
        <v>397.67999999999995</v>
      </c>
      <c r="J18" s="20">
        <f t="shared" si="2"/>
        <v>397.67999999999995</v>
      </c>
      <c r="K18" s="21"/>
    </row>
    <row r="19" spans="1:11" s="8" customFormat="1" ht="15" customHeight="1">
      <c r="A19" s="13"/>
      <c r="B19" s="16"/>
      <c r="C19" s="23" t="s">
        <v>40</v>
      </c>
      <c r="D19" s="16"/>
      <c r="E19" s="16"/>
      <c r="F19" s="18">
        <f t="shared" si="3"/>
        <v>2.4703689899366377</v>
      </c>
      <c r="G19" s="15">
        <v>331.4</v>
      </c>
      <c r="H19" s="19">
        <f t="shared" si="0"/>
        <v>66.28</v>
      </c>
      <c r="I19" s="20">
        <f t="shared" si="1"/>
        <v>397.67999999999995</v>
      </c>
      <c r="J19" s="20">
        <f t="shared" si="2"/>
        <v>397.67999999999995</v>
      </c>
      <c r="K19" s="21"/>
    </row>
    <row r="20" spans="1:11" s="8" customFormat="1" ht="15" customHeight="1">
      <c r="A20" s="86" t="s">
        <v>41</v>
      </c>
      <c r="B20" s="87"/>
      <c r="C20" s="24" t="s">
        <v>42</v>
      </c>
      <c r="D20" s="16"/>
      <c r="E20" s="16"/>
      <c r="F20" s="18"/>
      <c r="G20" s="15"/>
      <c r="H20" s="19"/>
      <c r="I20" s="20"/>
      <c r="J20" s="20"/>
      <c r="K20" s="21"/>
    </row>
    <row r="21" spans="1:11" s="8" customFormat="1" ht="15" customHeight="1">
      <c r="A21" s="25">
        <v>1</v>
      </c>
      <c r="B21" s="26">
        <v>2.264</v>
      </c>
      <c r="C21" s="15" t="s">
        <v>43</v>
      </c>
      <c r="D21" s="16" t="s">
        <v>29</v>
      </c>
      <c r="E21" s="16">
        <v>63.87</v>
      </c>
      <c r="F21" s="18">
        <f t="shared" si="3"/>
        <v>1.1785314945956018</v>
      </c>
      <c r="G21" s="15">
        <v>158.1</v>
      </c>
      <c r="H21" s="19">
        <f t="shared" si="0"/>
        <v>31.62</v>
      </c>
      <c r="I21" s="20">
        <f t="shared" si="1"/>
        <v>189.72</v>
      </c>
      <c r="J21" s="20">
        <f t="shared" si="2"/>
        <v>189.72</v>
      </c>
      <c r="K21" s="21"/>
    </row>
    <row r="22" spans="1:11" s="8" customFormat="1" ht="15" customHeight="1">
      <c r="A22" s="25">
        <v>2</v>
      </c>
      <c r="B22" s="16">
        <v>2.261</v>
      </c>
      <c r="C22" s="15" t="s">
        <v>44</v>
      </c>
      <c r="D22" s="16" t="s">
        <v>20</v>
      </c>
      <c r="E22" s="16">
        <v>1.8</v>
      </c>
      <c r="F22" s="18">
        <f t="shared" si="3"/>
        <v>0.16250465896384644</v>
      </c>
      <c r="G22" s="15">
        <v>21.8</v>
      </c>
      <c r="H22" s="19">
        <f t="shared" si="0"/>
        <v>4.36</v>
      </c>
      <c r="I22" s="20">
        <f t="shared" si="1"/>
        <v>26.16</v>
      </c>
      <c r="J22" s="20">
        <f t="shared" si="2"/>
        <v>26.16</v>
      </c>
      <c r="K22" s="21"/>
    </row>
    <row r="23" spans="1:11" s="8" customFormat="1" ht="15" customHeight="1">
      <c r="A23" s="25">
        <v>3</v>
      </c>
      <c r="B23" s="16" t="s">
        <v>45</v>
      </c>
      <c r="C23" s="15" t="s">
        <v>46</v>
      </c>
      <c r="D23" s="16" t="s">
        <v>29</v>
      </c>
      <c r="E23" s="16">
        <v>63.87</v>
      </c>
      <c r="F23" s="18">
        <f t="shared" si="3"/>
        <v>7.800969064480059</v>
      </c>
      <c r="G23" s="15">
        <v>1046.5</v>
      </c>
      <c r="H23" s="19">
        <f t="shared" si="0"/>
        <v>209.3</v>
      </c>
      <c r="I23" s="20">
        <f t="shared" si="1"/>
        <v>1255.8</v>
      </c>
      <c r="J23" s="20">
        <f t="shared" si="2"/>
        <v>1255.8</v>
      </c>
      <c r="K23" s="21"/>
    </row>
    <row r="24" spans="1:11" s="8" customFormat="1" ht="15" customHeight="1">
      <c r="A24" s="13"/>
      <c r="B24" s="16"/>
      <c r="C24" s="23" t="s">
        <v>47</v>
      </c>
      <c r="D24" s="16"/>
      <c r="E24" s="16"/>
      <c r="F24" s="18">
        <f t="shared" si="3"/>
        <v>9.142005218039507</v>
      </c>
      <c r="G24" s="15">
        <v>1226.4</v>
      </c>
      <c r="H24" s="19">
        <f t="shared" si="0"/>
        <v>245.28000000000003</v>
      </c>
      <c r="I24" s="20">
        <f t="shared" si="1"/>
        <v>1471.68</v>
      </c>
      <c r="J24" s="20">
        <f t="shared" si="2"/>
        <v>1471.68</v>
      </c>
      <c r="K24" s="21"/>
    </row>
    <row r="25" spans="1:11" s="8" customFormat="1" ht="15" customHeight="1">
      <c r="A25" s="86" t="s">
        <v>48</v>
      </c>
      <c r="B25" s="87"/>
      <c r="C25" s="24" t="s">
        <v>49</v>
      </c>
      <c r="D25" s="16"/>
      <c r="E25" s="16"/>
      <c r="F25" s="18"/>
      <c r="G25" s="15"/>
      <c r="H25" s="19"/>
      <c r="I25" s="20"/>
      <c r="J25" s="20"/>
      <c r="K25" s="21"/>
    </row>
    <row r="26" spans="1:11" s="8" customFormat="1" ht="15" customHeight="1">
      <c r="A26" s="25">
        <v>1</v>
      </c>
      <c r="B26" s="26">
        <v>2.3</v>
      </c>
      <c r="C26" s="15" t="s">
        <v>50</v>
      </c>
      <c r="D26" s="16" t="s">
        <v>23</v>
      </c>
      <c r="E26" s="16">
        <v>63.87</v>
      </c>
      <c r="F26" s="18">
        <f t="shared" si="3"/>
        <v>3.683935892657473</v>
      </c>
      <c r="G26" s="15">
        <v>494.2</v>
      </c>
      <c r="H26" s="19">
        <f t="shared" si="0"/>
        <v>98.84</v>
      </c>
      <c r="I26" s="20">
        <f t="shared" si="1"/>
        <v>593.04</v>
      </c>
      <c r="J26" s="20">
        <f t="shared" si="2"/>
        <v>593.04</v>
      </c>
      <c r="K26" s="21"/>
    </row>
    <row r="27" spans="1:11" s="8" customFormat="1" ht="15" customHeight="1">
      <c r="A27" s="13"/>
      <c r="B27" s="16"/>
      <c r="C27" s="23" t="s">
        <v>51</v>
      </c>
      <c r="D27" s="16"/>
      <c r="E27" s="16"/>
      <c r="F27" s="18">
        <f t="shared" si="3"/>
        <v>3.683935892657473</v>
      </c>
      <c r="G27" s="15">
        <v>494.2</v>
      </c>
      <c r="H27" s="19">
        <f t="shared" si="0"/>
        <v>98.84</v>
      </c>
      <c r="I27" s="20">
        <f t="shared" si="1"/>
        <v>593.04</v>
      </c>
      <c r="J27" s="20">
        <f t="shared" si="2"/>
        <v>593.04</v>
      </c>
      <c r="K27" s="21"/>
    </row>
    <row r="28" spans="1:11" s="8" customFormat="1" ht="15" customHeight="1">
      <c r="A28" s="86" t="s">
        <v>52</v>
      </c>
      <c r="B28" s="87"/>
      <c r="C28" s="24" t="s">
        <v>53</v>
      </c>
      <c r="D28" s="16"/>
      <c r="E28" s="16"/>
      <c r="F28" s="18"/>
      <c r="G28" s="15"/>
      <c r="H28" s="19"/>
      <c r="I28" s="20"/>
      <c r="J28" s="20"/>
      <c r="K28" s="21"/>
    </row>
    <row r="29" spans="1:11" s="8" customFormat="1" ht="15" customHeight="1">
      <c r="A29" s="25">
        <v>1</v>
      </c>
      <c r="B29" s="16">
        <v>2.326</v>
      </c>
      <c r="C29" s="15" t="s">
        <v>54</v>
      </c>
      <c r="D29" s="16" t="s">
        <v>23</v>
      </c>
      <c r="E29" s="16">
        <v>162</v>
      </c>
      <c r="F29" s="18">
        <f t="shared" si="3"/>
        <v>19.200894521058515</v>
      </c>
      <c r="G29" s="15">
        <v>2575.8</v>
      </c>
      <c r="H29" s="19">
        <f t="shared" si="0"/>
        <v>515.1600000000001</v>
      </c>
      <c r="I29" s="20">
        <f t="shared" si="1"/>
        <v>3090.96</v>
      </c>
      <c r="J29" s="20">
        <f t="shared" si="2"/>
        <v>3090.96</v>
      </c>
      <c r="K29" s="21"/>
    </row>
    <row r="30" spans="1:11" s="8" customFormat="1" ht="15" customHeight="1">
      <c r="A30" s="25">
        <v>2</v>
      </c>
      <c r="B30" s="26" t="s">
        <v>55</v>
      </c>
      <c r="C30" s="22" t="s">
        <v>56</v>
      </c>
      <c r="D30" s="16" t="s">
        <v>29</v>
      </c>
      <c r="E30" s="27">
        <v>510</v>
      </c>
      <c r="F30" s="18">
        <f t="shared" si="3"/>
        <v>81.30525531121879</v>
      </c>
      <c r="G30" s="15">
        <v>10907.1</v>
      </c>
      <c r="H30" s="19">
        <f t="shared" si="0"/>
        <v>2181.42</v>
      </c>
      <c r="I30" s="20">
        <f t="shared" si="1"/>
        <v>13088.52</v>
      </c>
      <c r="J30" s="20">
        <f t="shared" si="2"/>
        <v>13088.52</v>
      </c>
      <c r="K30" s="21"/>
    </row>
    <row r="31" spans="1:11" s="8" customFormat="1" ht="15" customHeight="1">
      <c r="A31" s="28"/>
      <c r="B31" s="16"/>
      <c r="C31" s="23" t="s">
        <v>57</v>
      </c>
      <c r="D31" s="29"/>
      <c r="E31" s="27"/>
      <c r="F31" s="18">
        <f t="shared" si="3"/>
        <v>100.50614983227729</v>
      </c>
      <c r="G31" s="15">
        <v>13482.9</v>
      </c>
      <c r="H31" s="19">
        <f t="shared" si="0"/>
        <v>2696.58</v>
      </c>
      <c r="I31" s="20">
        <f t="shared" si="1"/>
        <v>16179.48</v>
      </c>
      <c r="J31" s="20">
        <f t="shared" si="2"/>
        <v>16179.48</v>
      </c>
      <c r="K31" s="21"/>
    </row>
    <row r="32" spans="1:11" s="8" customFormat="1" ht="15" customHeight="1">
      <c r="A32" s="86" t="s">
        <v>58</v>
      </c>
      <c r="B32" s="87"/>
      <c r="C32" s="24" t="s">
        <v>59</v>
      </c>
      <c r="D32" s="16"/>
      <c r="E32" s="16"/>
      <c r="F32" s="18"/>
      <c r="G32" s="15"/>
      <c r="H32" s="19"/>
      <c r="I32" s="20"/>
      <c r="J32" s="20"/>
      <c r="K32" s="21"/>
    </row>
    <row r="33" spans="1:11" s="8" customFormat="1" ht="15" customHeight="1">
      <c r="A33" s="25">
        <v>1</v>
      </c>
      <c r="B33" s="15" t="s">
        <v>60</v>
      </c>
      <c r="C33" s="15" t="s">
        <v>61</v>
      </c>
      <c r="D33" s="16" t="s">
        <v>23</v>
      </c>
      <c r="E33" s="16">
        <v>11.2</v>
      </c>
      <c r="F33" s="18">
        <f t="shared" si="3"/>
        <v>9.33060007454342</v>
      </c>
      <c r="G33" s="15">
        <v>1251.7</v>
      </c>
      <c r="H33" s="19">
        <f t="shared" si="0"/>
        <v>250.34000000000003</v>
      </c>
      <c r="I33" s="20">
        <f t="shared" si="1"/>
        <v>1502.04</v>
      </c>
      <c r="J33" s="20">
        <f t="shared" si="2"/>
        <v>1502.04</v>
      </c>
      <c r="K33" s="21"/>
    </row>
    <row r="34" spans="1:11" s="8" customFormat="1" ht="15" customHeight="1">
      <c r="A34" s="25">
        <v>2</v>
      </c>
      <c r="B34" s="15" t="s">
        <v>62</v>
      </c>
      <c r="C34" s="15" t="s">
        <v>63</v>
      </c>
      <c r="D34" s="16" t="s">
        <v>23</v>
      </c>
      <c r="E34" s="16">
        <v>11.2</v>
      </c>
      <c r="F34" s="18">
        <f t="shared" si="3"/>
        <v>9.703317182258665</v>
      </c>
      <c r="G34" s="15">
        <v>1301.7</v>
      </c>
      <c r="H34" s="19">
        <f t="shared" si="0"/>
        <v>260.34000000000003</v>
      </c>
      <c r="I34" s="20">
        <f t="shared" si="1"/>
        <v>1562.04</v>
      </c>
      <c r="J34" s="20">
        <f t="shared" si="2"/>
        <v>1562.04</v>
      </c>
      <c r="K34" s="21"/>
    </row>
    <row r="35" spans="1:11" s="8" customFormat="1" ht="15" customHeight="1">
      <c r="A35" s="13"/>
      <c r="B35" s="16"/>
      <c r="C35" s="23" t="s">
        <v>64</v>
      </c>
      <c r="D35" s="16"/>
      <c r="E35" s="16"/>
      <c r="F35" s="18">
        <f t="shared" si="3"/>
        <v>19.033917256802088</v>
      </c>
      <c r="G35" s="15">
        <v>2553.4</v>
      </c>
      <c r="H35" s="19">
        <f t="shared" si="0"/>
        <v>510.68000000000006</v>
      </c>
      <c r="I35" s="20">
        <f t="shared" si="1"/>
        <v>3064.08</v>
      </c>
      <c r="J35" s="20">
        <f t="shared" si="2"/>
        <v>3064.08</v>
      </c>
      <c r="K35" s="21"/>
    </row>
    <row r="36" spans="1:11" s="8" customFormat="1" ht="15" customHeight="1">
      <c r="A36" s="86" t="s">
        <v>65</v>
      </c>
      <c r="B36" s="87"/>
      <c r="C36" s="24" t="s">
        <v>66</v>
      </c>
      <c r="D36" s="15"/>
      <c r="E36" s="15"/>
      <c r="F36" s="18"/>
      <c r="G36" s="15"/>
      <c r="H36" s="19"/>
      <c r="I36" s="20"/>
      <c r="J36" s="20"/>
      <c r="K36" s="21"/>
    </row>
    <row r="37" spans="1:11" s="8" customFormat="1" ht="15" customHeight="1">
      <c r="A37" s="25">
        <v>1</v>
      </c>
      <c r="B37" s="16" t="s">
        <v>67</v>
      </c>
      <c r="C37" s="15" t="s">
        <v>68</v>
      </c>
      <c r="D37" s="16" t="s">
        <v>23</v>
      </c>
      <c r="E37" s="16">
        <v>510</v>
      </c>
      <c r="F37" s="18">
        <f t="shared" si="3"/>
        <v>12.21393961982855</v>
      </c>
      <c r="G37" s="15">
        <v>1638.5</v>
      </c>
      <c r="H37" s="19">
        <f t="shared" si="0"/>
        <v>327.70000000000005</v>
      </c>
      <c r="I37" s="20">
        <f t="shared" si="1"/>
        <v>1966.2</v>
      </c>
      <c r="J37" s="20">
        <f t="shared" si="2"/>
        <v>1966.2</v>
      </c>
      <c r="K37" s="21"/>
    </row>
    <row r="38" spans="1:11" s="8" customFormat="1" ht="15" customHeight="1">
      <c r="A38" s="13"/>
      <c r="B38" s="16"/>
      <c r="C38" s="23" t="s">
        <v>69</v>
      </c>
      <c r="D38" s="16"/>
      <c r="E38" s="16"/>
      <c r="F38" s="18">
        <f t="shared" si="3"/>
        <v>12.21393961982855</v>
      </c>
      <c r="G38" s="15">
        <v>1638.5</v>
      </c>
      <c r="H38" s="19">
        <f t="shared" si="0"/>
        <v>327.70000000000005</v>
      </c>
      <c r="I38" s="20">
        <f t="shared" si="1"/>
        <v>1966.2</v>
      </c>
      <c r="J38" s="20">
        <f t="shared" si="2"/>
        <v>1966.2</v>
      </c>
      <c r="K38" s="21"/>
    </row>
    <row r="39" spans="1:11" s="8" customFormat="1" ht="15" customHeight="1">
      <c r="A39" s="86" t="s">
        <v>70</v>
      </c>
      <c r="B39" s="87"/>
      <c r="C39" s="24" t="s">
        <v>71</v>
      </c>
      <c r="D39" s="16"/>
      <c r="E39" s="16"/>
      <c r="F39" s="18"/>
      <c r="G39" s="15"/>
      <c r="H39" s="19"/>
      <c r="I39" s="20"/>
      <c r="J39" s="20"/>
      <c r="K39" s="21"/>
    </row>
    <row r="40" spans="1:11" s="8" customFormat="1" ht="15" customHeight="1">
      <c r="A40" s="25">
        <v>1</v>
      </c>
      <c r="B40" s="16" t="s">
        <v>72</v>
      </c>
      <c r="C40" s="15" t="s">
        <v>73</v>
      </c>
      <c r="D40" s="16" t="s">
        <v>20</v>
      </c>
      <c r="E40" s="16">
        <v>0.5</v>
      </c>
      <c r="F40" s="18">
        <f t="shared" si="3"/>
        <v>0.036526276556093924</v>
      </c>
      <c r="G40" s="15">
        <v>4.9</v>
      </c>
      <c r="H40" s="19">
        <f t="shared" si="0"/>
        <v>0.9800000000000001</v>
      </c>
      <c r="I40" s="20">
        <f t="shared" si="1"/>
        <v>5.880000000000001</v>
      </c>
      <c r="J40" s="20">
        <f t="shared" si="2"/>
        <v>5.880000000000001</v>
      </c>
      <c r="K40" s="21"/>
    </row>
    <row r="41" spans="1:11" s="8" customFormat="1" ht="15" customHeight="1">
      <c r="A41" s="25">
        <v>2</v>
      </c>
      <c r="B41" s="16" t="s">
        <v>74</v>
      </c>
      <c r="C41" s="15" t="s">
        <v>75</v>
      </c>
      <c r="D41" s="16" t="s">
        <v>29</v>
      </c>
      <c r="E41" s="16">
        <v>0.5</v>
      </c>
      <c r="F41" s="18">
        <f t="shared" si="3"/>
        <v>0.13119642191576594</v>
      </c>
      <c r="G41" s="15">
        <v>17.6</v>
      </c>
      <c r="H41" s="19">
        <f t="shared" si="0"/>
        <v>3.5200000000000005</v>
      </c>
      <c r="I41" s="20">
        <f t="shared" si="1"/>
        <v>21.12</v>
      </c>
      <c r="J41" s="20">
        <f t="shared" si="2"/>
        <v>21.12</v>
      </c>
      <c r="K41" s="21"/>
    </row>
    <row r="42" spans="1:11" s="8" customFormat="1" ht="15" customHeight="1">
      <c r="A42" s="13"/>
      <c r="B42" s="16"/>
      <c r="C42" s="23" t="s">
        <v>76</v>
      </c>
      <c r="D42" s="16"/>
      <c r="E42" s="16"/>
      <c r="F42" s="18">
        <f t="shared" si="3"/>
        <v>0.16772269847185986</v>
      </c>
      <c r="G42" s="15">
        <v>22.5</v>
      </c>
      <c r="H42" s="19">
        <f t="shared" si="0"/>
        <v>4.5</v>
      </c>
      <c r="I42" s="20">
        <f t="shared" si="1"/>
        <v>27</v>
      </c>
      <c r="J42" s="20">
        <f t="shared" si="2"/>
        <v>27</v>
      </c>
      <c r="K42" s="21"/>
    </row>
    <row r="43" spans="1:11" s="8" customFormat="1" ht="15" customHeight="1">
      <c r="A43" s="86" t="s">
        <v>77</v>
      </c>
      <c r="B43" s="87"/>
      <c r="C43" s="24" t="s">
        <v>78</v>
      </c>
      <c r="D43" s="16"/>
      <c r="E43" s="16"/>
      <c r="F43" s="18"/>
      <c r="G43" s="15"/>
      <c r="H43" s="19"/>
      <c r="I43" s="20"/>
      <c r="J43" s="20"/>
      <c r="K43" s="21"/>
    </row>
    <row r="44" spans="1:11" s="8" customFormat="1" ht="15" customHeight="1">
      <c r="A44" s="25">
        <v>1</v>
      </c>
      <c r="B44" s="16">
        <v>480</v>
      </c>
      <c r="C44" s="15" t="s">
        <v>79</v>
      </c>
      <c r="D44" s="16" t="s">
        <v>80</v>
      </c>
      <c r="E44" s="16">
        <v>120</v>
      </c>
      <c r="F44" s="18">
        <f t="shared" si="3"/>
        <v>0.633619083115915</v>
      </c>
      <c r="G44" s="15">
        <v>85</v>
      </c>
      <c r="H44" s="19">
        <f t="shared" si="0"/>
        <v>17</v>
      </c>
      <c r="I44" s="20">
        <f t="shared" si="1"/>
        <v>102</v>
      </c>
      <c r="J44" s="20">
        <f t="shared" si="2"/>
        <v>102</v>
      </c>
      <c r="K44" s="21"/>
    </row>
    <row r="45" spans="1:11" s="8" customFormat="1" ht="15" customHeight="1">
      <c r="A45" s="25">
        <v>2</v>
      </c>
      <c r="B45" s="16">
        <v>2.481</v>
      </c>
      <c r="C45" s="15" t="s">
        <v>81</v>
      </c>
      <c r="D45" s="16" t="s">
        <v>29</v>
      </c>
      <c r="E45" s="16">
        <v>120</v>
      </c>
      <c r="F45" s="18">
        <f t="shared" si="3"/>
        <v>0.18039508013417815</v>
      </c>
      <c r="G45" s="15">
        <v>24.2</v>
      </c>
      <c r="H45" s="19">
        <f t="shared" si="0"/>
        <v>4.84</v>
      </c>
      <c r="I45" s="20">
        <f t="shared" si="1"/>
        <v>29.04</v>
      </c>
      <c r="J45" s="20">
        <f t="shared" si="2"/>
        <v>29.04</v>
      </c>
      <c r="K45" s="21"/>
    </row>
    <row r="46" spans="1:11" s="8" customFormat="1" ht="15" customHeight="1">
      <c r="A46" s="25">
        <v>3</v>
      </c>
      <c r="B46" s="16" t="s">
        <v>82</v>
      </c>
      <c r="C46" s="15" t="s">
        <v>83</v>
      </c>
      <c r="D46" s="16" t="s">
        <v>29</v>
      </c>
      <c r="E46" s="16">
        <v>60</v>
      </c>
      <c r="F46" s="18">
        <f t="shared" si="3"/>
        <v>0.1632500931792769</v>
      </c>
      <c r="G46" s="15">
        <v>21.9</v>
      </c>
      <c r="H46" s="19">
        <f t="shared" si="0"/>
        <v>4.38</v>
      </c>
      <c r="I46" s="20">
        <f t="shared" si="1"/>
        <v>26.279999999999998</v>
      </c>
      <c r="J46" s="20">
        <f t="shared" si="2"/>
        <v>26.279999999999998</v>
      </c>
      <c r="K46" s="21"/>
    </row>
    <row r="47" spans="1:11" s="8" customFormat="1" ht="25.5" customHeight="1">
      <c r="A47" s="25">
        <v>4</v>
      </c>
      <c r="B47" s="30">
        <v>2.487</v>
      </c>
      <c r="C47" s="31" t="s">
        <v>84</v>
      </c>
      <c r="D47" s="30" t="s">
        <v>85</v>
      </c>
      <c r="E47" s="32">
        <v>30</v>
      </c>
      <c r="F47" s="18">
        <f t="shared" si="3"/>
        <v>0.20201267238166232</v>
      </c>
      <c r="G47" s="15">
        <v>27.1</v>
      </c>
      <c r="H47" s="19">
        <f t="shared" si="0"/>
        <v>5.420000000000001</v>
      </c>
      <c r="I47" s="20">
        <f t="shared" si="1"/>
        <v>32.52</v>
      </c>
      <c r="J47" s="20">
        <f t="shared" si="2"/>
        <v>32.52</v>
      </c>
      <c r="K47" s="21"/>
    </row>
    <row r="48" spans="1:11" s="8" customFormat="1" ht="15" customHeight="1">
      <c r="A48" s="25">
        <v>5</v>
      </c>
      <c r="B48" s="16" t="s">
        <v>86</v>
      </c>
      <c r="C48" s="22" t="s">
        <v>87</v>
      </c>
      <c r="D48" s="16" t="s">
        <v>85</v>
      </c>
      <c r="E48" s="16">
        <v>8</v>
      </c>
      <c r="F48" s="18">
        <f t="shared" si="3"/>
        <v>0.11628773760715616</v>
      </c>
      <c r="G48" s="15">
        <v>15.6</v>
      </c>
      <c r="H48" s="19">
        <f t="shared" si="0"/>
        <v>3.12</v>
      </c>
      <c r="I48" s="20">
        <f t="shared" si="1"/>
        <v>18.72</v>
      </c>
      <c r="J48" s="20">
        <f t="shared" si="2"/>
        <v>18.72</v>
      </c>
      <c r="K48" s="21"/>
    </row>
    <row r="49" spans="1:11" s="8" customFormat="1" ht="15" customHeight="1">
      <c r="A49" s="25">
        <v>6</v>
      </c>
      <c r="B49" s="16" t="s">
        <v>88</v>
      </c>
      <c r="C49" s="22" t="s">
        <v>89</v>
      </c>
      <c r="D49" s="16" t="s">
        <v>29</v>
      </c>
      <c r="E49" s="16">
        <v>8</v>
      </c>
      <c r="F49" s="18">
        <f t="shared" si="3"/>
        <v>0.19679463287364887</v>
      </c>
      <c r="G49" s="15">
        <v>26.4</v>
      </c>
      <c r="H49" s="19">
        <f t="shared" si="0"/>
        <v>5.28</v>
      </c>
      <c r="I49" s="20">
        <f t="shared" si="1"/>
        <v>31.68</v>
      </c>
      <c r="J49" s="20">
        <f t="shared" si="2"/>
        <v>31.68</v>
      </c>
      <c r="K49" s="21"/>
    </row>
    <row r="50" spans="1:11" s="8" customFormat="1" ht="15" customHeight="1">
      <c r="A50" s="25">
        <v>7</v>
      </c>
      <c r="B50" s="16" t="s">
        <v>90</v>
      </c>
      <c r="C50" s="22" t="s">
        <v>91</v>
      </c>
      <c r="D50" s="16" t="s">
        <v>29</v>
      </c>
      <c r="E50" s="16">
        <v>1</v>
      </c>
      <c r="F50" s="18">
        <f t="shared" si="3"/>
        <v>0.08348863212821468</v>
      </c>
      <c r="G50" s="15">
        <v>11.2</v>
      </c>
      <c r="H50" s="19">
        <f t="shared" si="0"/>
        <v>2.2399999999999998</v>
      </c>
      <c r="I50" s="20">
        <f t="shared" si="1"/>
        <v>13.44</v>
      </c>
      <c r="J50" s="20">
        <f t="shared" si="2"/>
        <v>13.44</v>
      </c>
      <c r="K50" s="21"/>
    </row>
    <row r="51" spans="1:11" s="8" customFormat="1" ht="15" customHeight="1">
      <c r="A51" s="25">
        <v>8</v>
      </c>
      <c r="B51" s="16" t="s">
        <v>92</v>
      </c>
      <c r="C51" s="22" t="s">
        <v>93</v>
      </c>
      <c r="D51" s="16" t="s">
        <v>29</v>
      </c>
      <c r="E51" s="16">
        <v>4</v>
      </c>
      <c r="F51" s="18">
        <f t="shared" si="3"/>
        <v>0.22363026462914648</v>
      </c>
      <c r="G51" s="15">
        <v>30</v>
      </c>
      <c r="H51" s="19">
        <f t="shared" si="0"/>
        <v>6</v>
      </c>
      <c r="I51" s="20">
        <f t="shared" si="1"/>
        <v>36</v>
      </c>
      <c r="J51" s="20">
        <f t="shared" si="2"/>
        <v>36</v>
      </c>
      <c r="K51" s="21"/>
    </row>
    <row r="52" spans="1:11" s="8" customFormat="1" ht="15" customHeight="1">
      <c r="A52" s="13"/>
      <c r="B52" s="16"/>
      <c r="C52" s="23" t="s">
        <v>94</v>
      </c>
      <c r="D52" s="16"/>
      <c r="E52" s="16"/>
      <c r="F52" s="18">
        <f t="shared" si="3"/>
        <v>1.7994781960491986</v>
      </c>
      <c r="G52" s="15">
        <v>241.4</v>
      </c>
      <c r="H52" s="19">
        <f t="shared" si="0"/>
        <v>48.28</v>
      </c>
      <c r="I52" s="20">
        <f t="shared" si="1"/>
        <v>289.68</v>
      </c>
      <c r="J52" s="20">
        <f t="shared" si="2"/>
        <v>289.68</v>
      </c>
      <c r="K52" s="21"/>
    </row>
    <row r="53" spans="1:11" s="8" customFormat="1" ht="15" customHeight="1">
      <c r="A53" s="86" t="s">
        <v>95</v>
      </c>
      <c r="B53" s="87"/>
      <c r="C53" s="24" t="s">
        <v>96</v>
      </c>
      <c r="D53" s="16"/>
      <c r="E53" s="16"/>
      <c r="F53" s="18"/>
      <c r="G53" s="15"/>
      <c r="H53" s="19"/>
      <c r="I53" s="20"/>
      <c r="J53" s="20"/>
      <c r="K53" s="21"/>
    </row>
    <row r="54" spans="1:11" s="8" customFormat="1" ht="15" customHeight="1">
      <c r="A54" s="25">
        <v>1</v>
      </c>
      <c r="B54" s="16">
        <v>2.494</v>
      </c>
      <c r="C54" s="15" t="s">
        <v>97</v>
      </c>
      <c r="D54" s="16" t="s">
        <v>85</v>
      </c>
      <c r="E54" s="16">
        <v>24</v>
      </c>
      <c r="F54" s="18">
        <f t="shared" si="3"/>
        <v>1.0600074543421543</v>
      </c>
      <c r="G54" s="15">
        <v>142.2</v>
      </c>
      <c r="H54" s="19">
        <f t="shared" si="0"/>
        <v>28.439999999999998</v>
      </c>
      <c r="I54" s="20">
        <f t="shared" si="1"/>
        <v>170.64</v>
      </c>
      <c r="J54" s="20">
        <f t="shared" si="2"/>
        <v>170.64</v>
      </c>
      <c r="K54" s="21"/>
    </row>
    <row r="55" spans="1:11" s="8" customFormat="1" ht="15" customHeight="1">
      <c r="A55" s="25">
        <v>2</v>
      </c>
      <c r="B55" s="16" t="s">
        <v>98</v>
      </c>
      <c r="C55" s="15" t="s">
        <v>99</v>
      </c>
      <c r="D55" s="16" t="s">
        <v>29</v>
      </c>
      <c r="E55" s="16">
        <v>24</v>
      </c>
      <c r="F55" s="18">
        <f t="shared" si="3"/>
        <v>1.0600074543421543</v>
      </c>
      <c r="G55" s="15">
        <v>142.2</v>
      </c>
      <c r="H55" s="19">
        <f t="shared" si="0"/>
        <v>28.439999999999998</v>
      </c>
      <c r="I55" s="20">
        <f t="shared" si="1"/>
        <v>170.64</v>
      </c>
      <c r="J55" s="20">
        <f t="shared" si="2"/>
        <v>170.64</v>
      </c>
      <c r="K55" s="21"/>
    </row>
    <row r="56" spans="1:11" s="8" customFormat="1" ht="15" customHeight="1">
      <c r="A56" s="25">
        <v>3</v>
      </c>
      <c r="B56" s="16" t="s">
        <v>100</v>
      </c>
      <c r="C56" s="15" t="s">
        <v>101</v>
      </c>
      <c r="D56" s="16" t="s">
        <v>29</v>
      </c>
      <c r="E56" s="16">
        <v>6</v>
      </c>
      <c r="F56" s="18">
        <f t="shared" si="3"/>
        <v>0.3287364890048453</v>
      </c>
      <c r="G56" s="15">
        <v>44.1</v>
      </c>
      <c r="H56" s="19">
        <f t="shared" si="0"/>
        <v>8.82</v>
      </c>
      <c r="I56" s="20">
        <f t="shared" si="1"/>
        <v>52.92</v>
      </c>
      <c r="J56" s="20">
        <f t="shared" si="2"/>
        <v>52.92</v>
      </c>
      <c r="K56" s="21"/>
    </row>
    <row r="57" spans="1:11" s="8" customFormat="1" ht="15" customHeight="1">
      <c r="A57" s="25">
        <v>4</v>
      </c>
      <c r="B57" s="16">
        <v>2.495</v>
      </c>
      <c r="C57" s="15" t="s">
        <v>102</v>
      </c>
      <c r="D57" s="16" t="s">
        <v>29</v>
      </c>
      <c r="E57" s="16">
        <v>8</v>
      </c>
      <c r="F57" s="18">
        <f t="shared" si="3"/>
        <v>4.71785314945956</v>
      </c>
      <c r="G57" s="15">
        <v>632.9</v>
      </c>
      <c r="H57" s="19">
        <f t="shared" si="0"/>
        <v>126.58</v>
      </c>
      <c r="I57" s="20">
        <f t="shared" si="1"/>
        <v>759.48</v>
      </c>
      <c r="J57" s="20">
        <f t="shared" si="2"/>
        <v>759.48</v>
      </c>
      <c r="K57" s="21"/>
    </row>
    <row r="58" spans="1:11" s="8" customFormat="1" ht="15" customHeight="1">
      <c r="A58" s="25">
        <v>5</v>
      </c>
      <c r="B58" s="16">
        <v>2.499</v>
      </c>
      <c r="C58" s="15" t="s">
        <v>103</v>
      </c>
      <c r="D58" s="16" t="s">
        <v>29</v>
      </c>
      <c r="E58" s="16">
        <v>1</v>
      </c>
      <c r="F58" s="18">
        <f t="shared" si="3"/>
        <v>0.731270965337309</v>
      </c>
      <c r="G58" s="15">
        <v>98.1</v>
      </c>
      <c r="H58" s="19">
        <f t="shared" si="0"/>
        <v>19.62</v>
      </c>
      <c r="I58" s="20">
        <f t="shared" si="1"/>
        <v>117.72</v>
      </c>
      <c r="J58" s="20">
        <f t="shared" si="2"/>
        <v>117.72</v>
      </c>
      <c r="K58" s="21"/>
    </row>
    <row r="59" spans="1:11" s="8" customFormat="1" ht="15" customHeight="1">
      <c r="A59" s="25">
        <v>6</v>
      </c>
      <c r="B59" s="16">
        <v>2.504</v>
      </c>
      <c r="C59" s="15" t="s">
        <v>104</v>
      </c>
      <c r="D59" s="16" t="s">
        <v>29</v>
      </c>
      <c r="E59" s="16">
        <v>12</v>
      </c>
      <c r="F59" s="18">
        <f t="shared" si="3"/>
        <v>7.747297800969064</v>
      </c>
      <c r="G59" s="15">
        <v>1039.3</v>
      </c>
      <c r="H59" s="19">
        <f t="shared" si="0"/>
        <v>207.86</v>
      </c>
      <c r="I59" s="20">
        <f t="shared" si="1"/>
        <v>1247.1599999999999</v>
      </c>
      <c r="J59" s="20">
        <f t="shared" si="2"/>
        <v>1247.1599999999999</v>
      </c>
      <c r="K59" s="21"/>
    </row>
    <row r="60" spans="1:11" s="33" customFormat="1" ht="15" customHeight="1">
      <c r="A60" s="25">
        <v>7</v>
      </c>
      <c r="B60" s="16">
        <v>2.506</v>
      </c>
      <c r="C60" s="15" t="s">
        <v>105</v>
      </c>
      <c r="D60" s="16" t="s">
        <v>29</v>
      </c>
      <c r="E60" s="16">
        <v>4</v>
      </c>
      <c r="F60" s="18">
        <f t="shared" si="3"/>
        <v>1.4021617592247484</v>
      </c>
      <c r="G60" s="15">
        <v>188.1</v>
      </c>
      <c r="H60" s="19">
        <f t="shared" si="0"/>
        <v>37.62</v>
      </c>
      <c r="I60" s="20">
        <f t="shared" si="1"/>
        <v>225.72</v>
      </c>
      <c r="J60" s="20">
        <f t="shared" si="2"/>
        <v>225.72</v>
      </c>
      <c r="K60" s="21"/>
    </row>
    <row r="61" spans="1:11" s="8" customFormat="1" ht="15" customHeight="1">
      <c r="A61" s="25">
        <v>8</v>
      </c>
      <c r="B61" s="16">
        <v>2.515</v>
      </c>
      <c r="C61" s="15" t="s">
        <v>106</v>
      </c>
      <c r="D61" s="16" t="s">
        <v>29</v>
      </c>
      <c r="E61" s="16">
        <v>6</v>
      </c>
      <c r="F61" s="18">
        <f t="shared" si="3"/>
        <v>0.6418188594856503</v>
      </c>
      <c r="G61" s="15">
        <v>86.1</v>
      </c>
      <c r="H61" s="19">
        <f t="shared" si="0"/>
        <v>17.22</v>
      </c>
      <c r="I61" s="20">
        <f t="shared" si="1"/>
        <v>103.32</v>
      </c>
      <c r="J61" s="20">
        <f t="shared" si="2"/>
        <v>103.32</v>
      </c>
      <c r="K61" s="21"/>
    </row>
    <row r="62" spans="1:11" s="8" customFormat="1" ht="15" customHeight="1">
      <c r="A62" s="25">
        <v>9</v>
      </c>
      <c r="B62" s="16">
        <v>2.516</v>
      </c>
      <c r="C62" s="15" t="s">
        <v>107</v>
      </c>
      <c r="D62" s="16" t="s">
        <v>34</v>
      </c>
      <c r="E62" s="16">
        <v>0.039</v>
      </c>
      <c r="F62" s="18">
        <f t="shared" si="3"/>
        <v>1.1949310473350727</v>
      </c>
      <c r="G62" s="15">
        <v>160.3</v>
      </c>
      <c r="H62" s="19">
        <f t="shared" si="0"/>
        <v>32.06</v>
      </c>
      <c r="I62" s="20">
        <f t="shared" si="1"/>
        <v>192.36</v>
      </c>
      <c r="J62" s="20">
        <f t="shared" si="2"/>
        <v>192.36</v>
      </c>
      <c r="K62" s="21"/>
    </row>
    <row r="63" spans="1:11" s="8" customFormat="1" ht="15" customHeight="1">
      <c r="A63" s="25">
        <v>10</v>
      </c>
      <c r="B63" s="16" t="s">
        <v>108</v>
      </c>
      <c r="C63" s="15" t="s">
        <v>109</v>
      </c>
      <c r="D63" s="16" t="s">
        <v>80</v>
      </c>
      <c r="E63" s="16">
        <v>85</v>
      </c>
      <c r="F63" s="18">
        <f t="shared" si="3"/>
        <v>0.8878121505777115</v>
      </c>
      <c r="G63" s="15">
        <v>119.1</v>
      </c>
      <c r="H63" s="19">
        <f t="shared" si="0"/>
        <v>23.82</v>
      </c>
      <c r="I63" s="20">
        <f t="shared" si="1"/>
        <v>142.92</v>
      </c>
      <c r="J63" s="20">
        <f t="shared" si="2"/>
        <v>142.92</v>
      </c>
      <c r="K63" s="21"/>
    </row>
    <row r="64" spans="1:11" s="8" customFormat="1" ht="15" customHeight="1">
      <c r="A64" s="25">
        <v>11</v>
      </c>
      <c r="B64" s="16" t="s">
        <v>110</v>
      </c>
      <c r="C64" s="15" t="s">
        <v>111</v>
      </c>
      <c r="D64" s="16" t="s">
        <v>29</v>
      </c>
      <c r="E64" s="16">
        <v>40</v>
      </c>
      <c r="F64" s="18">
        <f t="shared" si="3"/>
        <v>0.6708907938874394</v>
      </c>
      <c r="G64" s="15">
        <v>90</v>
      </c>
      <c r="H64" s="19">
        <f t="shared" si="0"/>
        <v>18</v>
      </c>
      <c r="I64" s="20">
        <f t="shared" si="1"/>
        <v>108</v>
      </c>
      <c r="J64" s="20">
        <f t="shared" si="2"/>
        <v>108</v>
      </c>
      <c r="K64" s="21"/>
    </row>
    <row r="65" spans="1:11" s="8" customFormat="1" ht="15" customHeight="1">
      <c r="A65" s="25">
        <v>12</v>
      </c>
      <c r="B65" s="16" t="s">
        <v>112</v>
      </c>
      <c r="C65" s="15" t="s">
        <v>113</v>
      </c>
      <c r="D65" s="16" t="s">
        <v>85</v>
      </c>
      <c r="E65" s="16">
        <v>8</v>
      </c>
      <c r="F65" s="18">
        <f t="shared" si="3"/>
        <v>0.5941110696980991</v>
      </c>
      <c r="G65" s="15">
        <v>79.7</v>
      </c>
      <c r="H65" s="19">
        <f t="shared" si="0"/>
        <v>15.940000000000001</v>
      </c>
      <c r="I65" s="20">
        <f t="shared" si="1"/>
        <v>95.64</v>
      </c>
      <c r="J65" s="20">
        <f t="shared" si="2"/>
        <v>95.64</v>
      </c>
      <c r="K65" s="21"/>
    </row>
    <row r="66" spans="1:11" s="8" customFormat="1" ht="15" customHeight="1">
      <c r="A66" s="25">
        <v>13</v>
      </c>
      <c r="B66" s="16" t="s">
        <v>114</v>
      </c>
      <c r="C66" s="15" t="s">
        <v>115</v>
      </c>
      <c r="D66" s="16" t="s">
        <v>29</v>
      </c>
      <c r="E66" s="16">
        <v>8</v>
      </c>
      <c r="F66" s="18">
        <f t="shared" si="3"/>
        <v>0.378680581438688</v>
      </c>
      <c r="G66" s="15">
        <v>50.8</v>
      </c>
      <c r="H66" s="19">
        <f t="shared" si="0"/>
        <v>10.16</v>
      </c>
      <c r="I66" s="20">
        <f t="shared" si="1"/>
        <v>60.959999999999994</v>
      </c>
      <c r="J66" s="20">
        <f t="shared" si="2"/>
        <v>60.959999999999994</v>
      </c>
      <c r="K66" s="21"/>
    </row>
    <row r="67" spans="1:11" s="8" customFormat="1" ht="15" customHeight="1">
      <c r="A67" s="25">
        <v>14</v>
      </c>
      <c r="B67" s="16" t="s">
        <v>116</v>
      </c>
      <c r="C67" s="15" t="s">
        <v>117</v>
      </c>
      <c r="D67" s="16" t="s">
        <v>29</v>
      </c>
      <c r="E67" s="16">
        <v>8</v>
      </c>
      <c r="F67" s="18">
        <f t="shared" si="3"/>
        <v>0.4845322400298174</v>
      </c>
      <c r="G67" s="15">
        <v>65</v>
      </c>
      <c r="H67" s="19">
        <f t="shared" si="0"/>
        <v>13</v>
      </c>
      <c r="I67" s="20">
        <f t="shared" si="1"/>
        <v>78</v>
      </c>
      <c r="J67" s="20">
        <f t="shared" si="2"/>
        <v>78</v>
      </c>
      <c r="K67" s="21"/>
    </row>
    <row r="68" spans="1:11" s="8" customFormat="1" ht="15" customHeight="1">
      <c r="A68" s="25">
        <v>15</v>
      </c>
      <c r="B68" s="16" t="s">
        <v>118</v>
      </c>
      <c r="C68" s="34" t="s">
        <v>119</v>
      </c>
      <c r="D68" s="16" t="s">
        <v>29</v>
      </c>
      <c r="E68" s="16">
        <v>4</v>
      </c>
      <c r="F68" s="18">
        <f t="shared" si="3"/>
        <v>3.0204994409243384</v>
      </c>
      <c r="G68" s="15">
        <v>405.2</v>
      </c>
      <c r="H68" s="19">
        <f t="shared" si="0"/>
        <v>81.04</v>
      </c>
      <c r="I68" s="20">
        <f t="shared" si="1"/>
        <v>486.24</v>
      </c>
      <c r="J68" s="20">
        <f t="shared" si="2"/>
        <v>486.24</v>
      </c>
      <c r="K68" s="21"/>
    </row>
    <row r="69" spans="1:11" s="8" customFormat="1" ht="15" customHeight="1">
      <c r="A69" s="25">
        <v>16</v>
      </c>
      <c r="B69" s="16" t="s">
        <v>120</v>
      </c>
      <c r="C69" s="34" t="s">
        <v>121</v>
      </c>
      <c r="D69" s="16" t="s">
        <v>29</v>
      </c>
      <c r="E69" s="16">
        <v>2</v>
      </c>
      <c r="F69" s="18">
        <f t="shared" si="3"/>
        <v>0.7610883339545285</v>
      </c>
      <c r="G69" s="15">
        <v>102.1</v>
      </c>
      <c r="H69" s="19">
        <f t="shared" si="0"/>
        <v>20.42</v>
      </c>
      <c r="I69" s="20">
        <f t="shared" si="1"/>
        <v>122.52</v>
      </c>
      <c r="J69" s="20">
        <f t="shared" si="2"/>
        <v>122.52</v>
      </c>
      <c r="K69" s="21"/>
    </row>
    <row r="70" spans="1:11" s="8" customFormat="1" ht="15" customHeight="1">
      <c r="A70" s="25">
        <v>17</v>
      </c>
      <c r="B70" s="16" t="s">
        <v>122</v>
      </c>
      <c r="C70" s="22" t="s">
        <v>123</v>
      </c>
      <c r="D70" s="16" t="s">
        <v>29</v>
      </c>
      <c r="E70" s="16">
        <v>8</v>
      </c>
      <c r="F70" s="18">
        <f t="shared" si="3"/>
        <v>7.718971300782705</v>
      </c>
      <c r="G70" s="15">
        <v>1035.5</v>
      </c>
      <c r="H70" s="19">
        <f t="shared" si="0"/>
        <v>207.10000000000002</v>
      </c>
      <c r="I70" s="20">
        <f t="shared" si="1"/>
        <v>1242.6</v>
      </c>
      <c r="J70" s="20">
        <f t="shared" si="2"/>
        <v>1242.6</v>
      </c>
      <c r="K70" s="21"/>
    </row>
    <row r="71" spans="1:11" s="8" customFormat="1" ht="15" customHeight="1">
      <c r="A71" s="25">
        <v>18</v>
      </c>
      <c r="B71" s="16" t="s">
        <v>124</v>
      </c>
      <c r="C71" s="22" t="s">
        <v>125</v>
      </c>
      <c r="D71" s="16" t="s">
        <v>29</v>
      </c>
      <c r="E71" s="16">
        <v>2</v>
      </c>
      <c r="F71" s="18">
        <f t="shared" si="3"/>
        <v>3.606410734252702</v>
      </c>
      <c r="G71" s="15">
        <v>483.8</v>
      </c>
      <c r="H71" s="19">
        <f t="shared" si="0"/>
        <v>96.76</v>
      </c>
      <c r="I71" s="20">
        <f t="shared" si="1"/>
        <v>580.5600000000001</v>
      </c>
      <c r="J71" s="20">
        <f t="shared" si="2"/>
        <v>580.5600000000001</v>
      </c>
      <c r="K71" s="21"/>
    </row>
    <row r="72" spans="1:11" s="8" customFormat="1" ht="15" customHeight="1">
      <c r="A72" s="13"/>
      <c r="B72" s="16"/>
      <c r="C72" s="23" t="s">
        <v>126</v>
      </c>
      <c r="D72" s="16"/>
      <c r="E72" s="35"/>
      <c r="F72" s="18"/>
      <c r="G72" s="15">
        <v>4964.5</v>
      </c>
      <c r="H72" s="19">
        <f aca="true" t="shared" si="4" ref="H72:H101">G72*20%</f>
        <v>992.9000000000001</v>
      </c>
      <c r="I72" s="20">
        <f aca="true" t="shared" si="5" ref="I72:I101">G72+H72</f>
        <v>5957.4</v>
      </c>
      <c r="J72" s="20">
        <f aca="true" t="shared" si="6" ref="J72:J101">I72</f>
        <v>5957.4</v>
      </c>
      <c r="K72" s="21"/>
    </row>
    <row r="73" spans="1:11" s="8" customFormat="1" ht="15" customHeight="1">
      <c r="A73" s="86" t="s">
        <v>127</v>
      </c>
      <c r="B73" s="87"/>
      <c r="C73" s="24" t="s">
        <v>128</v>
      </c>
      <c r="D73" s="16"/>
      <c r="E73" s="16"/>
      <c r="F73" s="18"/>
      <c r="G73" s="15"/>
      <c r="H73" s="19"/>
      <c r="I73" s="20"/>
      <c r="J73" s="20"/>
      <c r="K73" s="21"/>
    </row>
    <row r="74" spans="1:11" s="8" customFormat="1" ht="15" customHeight="1">
      <c r="A74" s="25">
        <v>1</v>
      </c>
      <c r="B74" s="16">
        <v>2.519</v>
      </c>
      <c r="C74" s="15" t="s">
        <v>129</v>
      </c>
      <c r="D74" s="16" t="s">
        <v>80</v>
      </c>
      <c r="E74" s="16">
        <v>15</v>
      </c>
      <c r="F74" s="18">
        <f aca="true" t="shared" si="7" ref="F74:F96">G74/134.15</f>
        <v>0.7931420052180396</v>
      </c>
      <c r="G74" s="15">
        <v>106.4</v>
      </c>
      <c r="H74" s="19">
        <f t="shared" si="4"/>
        <v>21.28</v>
      </c>
      <c r="I74" s="20">
        <f t="shared" si="5"/>
        <v>127.68</v>
      </c>
      <c r="J74" s="20">
        <f t="shared" si="6"/>
        <v>127.68</v>
      </c>
      <c r="K74" s="21"/>
    </row>
    <row r="75" spans="1:11" s="8" customFormat="1" ht="15" customHeight="1">
      <c r="A75" s="25">
        <v>2</v>
      </c>
      <c r="B75" s="26">
        <v>2.52</v>
      </c>
      <c r="C75" s="15" t="s">
        <v>130</v>
      </c>
      <c r="D75" s="16" t="s">
        <v>29</v>
      </c>
      <c r="E75" s="16">
        <v>22</v>
      </c>
      <c r="F75" s="18">
        <f t="shared" si="7"/>
        <v>1.4595601938128961</v>
      </c>
      <c r="G75" s="15">
        <v>195.8</v>
      </c>
      <c r="H75" s="19">
        <f t="shared" si="4"/>
        <v>39.160000000000004</v>
      </c>
      <c r="I75" s="20">
        <f t="shared" si="5"/>
        <v>234.96</v>
      </c>
      <c r="J75" s="20">
        <f t="shared" si="6"/>
        <v>234.96</v>
      </c>
      <c r="K75" s="21"/>
    </row>
    <row r="76" spans="1:11" s="8" customFormat="1" ht="15" customHeight="1">
      <c r="A76" s="25">
        <v>3</v>
      </c>
      <c r="B76" s="16">
        <v>2.521</v>
      </c>
      <c r="C76" s="15" t="s">
        <v>131</v>
      </c>
      <c r="D76" s="16" t="s">
        <v>29</v>
      </c>
      <c r="E76" s="16">
        <v>13</v>
      </c>
      <c r="F76" s="18">
        <f t="shared" si="7"/>
        <v>0.9966455460305627</v>
      </c>
      <c r="G76" s="15">
        <v>133.7</v>
      </c>
      <c r="H76" s="19">
        <f t="shared" si="4"/>
        <v>26.74</v>
      </c>
      <c r="I76" s="20">
        <f t="shared" si="5"/>
        <v>160.44</v>
      </c>
      <c r="J76" s="20">
        <f t="shared" si="6"/>
        <v>160.44</v>
      </c>
      <c r="K76" s="21"/>
    </row>
    <row r="77" spans="1:11" s="8" customFormat="1" ht="15" customHeight="1">
      <c r="A77" s="25">
        <v>4</v>
      </c>
      <c r="B77" s="16">
        <v>2.523</v>
      </c>
      <c r="C77" s="15" t="s">
        <v>132</v>
      </c>
      <c r="D77" s="16" t="s">
        <v>29</v>
      </c>
      <c r="E77" s="16">
        <v>15</v>
      </c>
      <c r="F77" s="18">
        <f t="shared" si="7"/>
        <v>1.6742452478568766</v>
      </c>
      <c r="G77" s="15">
        <v>224.6</v>
      </c>
      <c r="H77" s="19">
        <f t="shared" si="4"/>
        <v>44.92</v>
      </c>
      <c r="I77" s="20">
        <f t="shared" si="5"/>
        <v>269.52</v>
      </c>
      <c r="J77" s="20">
        <f t="shared" si="6"/>
        <v>269.52</v>
      </c>
      <c r="K77" s="21"/>
    </row>
    <row r="78" spans="1:11" s="8" customFormat="1" ht="15" customHeight="1">
      <c r="A78" s="25">
        <v>5</v>
      </c>
      <c r="B78" s="16">
        <v>2.575</v>
      </c>
      <c r="C78" s="15" t="s">
        <v>133</v>
      </c>
      <c r="D78" s="16" t="s">
        <v>85</v>
      </c>
      <c r="E78" s="16">
        <v>1</v>
      </c>
      <c r="F78" s="18">
        <f t="shared" si="7"/>
        <v>4.494222884830413</v>
      </c>
      <c r="G78" s="15">
        <v>602.9</v>
      </c>
      <c r="H78" s="19">
        <f t="shared" si="4"/>
        <v>120.58</v>
      </c>
      <c r="I78" s="20">
        <f t="shared" si="5"/>
        <v>723.48</v>
      </c>
      <c r="J78" s="20">
        <f t="shared" si="6"/>
        <v>723.48</v>
      </c>
      <c r="K78" s="21"/>
    </row>
    <row r="79" spans="1:11" s="8" customFormat="1" ht="12.75">
      <c r="A79" s="13"/>
      <c r="B79" s="24"/>
      <c r="C79" s="23" t="s">
        <v>134</v>
      </c>
      <c r="D79" s="24"/>
      <c r="E79" s="24"/>
      <c r="F79" s="18"/>
      <c r="G79" s="15">
        <v>1263.6</v>
      </c>
      <c r="H79" s="19">
        <f t="shared" si="4"/>
        <v>252.72</v>
      </c>
      <c r="I79" s="20">
        <f t="shared" si="5"/>
        <v>1516.32</v>
      </c>
      <c r="J79" s="20">
        <f t="shared" si="6"/>
        <v>1516.32</v>
      </c>
      <c r="K79" s="21"/>
    </row>
    <row r="80" spans="1:11" s="8" customFormat="1" ht="12.75">
      <c r="A80" s="13"/>
      <c r="B80" s="24"/>
      <c r="C80" s="23"/>
      <c r="D80" s="24"/>
      <c r="E80" s="24"/>
      <c r="F80" s="18"/>
      <c r="G80" s="15"/>
      <c r="H80" s="19"/>
      <c r="I80" s="20"/>
      <c r="J80" s="20"/>
      <c r="K80" s="21"/>
    </row>
    <row r="81" spans="1:11" s="8" customFormat="1" ht="15">
      <c r="A81" s="88" t="s">
        <v>135</v>
      </c>
      <c r="B81" s="89"/>
      <c r="C81" s="24" t="s">
        <v>136</v>
      </c>
      <c r="D81" s="24"/>
      <c r="E81" s="24"/>
      <c r="F81" s="18"/>
      <c r="G81" s="15"/>
      <c r="H81" s="19"/>
      <c r="I81" s="20"/>
      <c r="J81" s="20"/>
      <c r="K81" s="21"/>
    </row>
    <row r="82" spans="1:11" s="8" customFormat="1" ht="12.75">
      <c r="A82" s="13">
        <v>1</v>
      </c>
      <c r="B82" s="36" t="s">
        <v>137</v>
      </c>
      <c r="C82" s="37" t="s">
        <v>138</v>
      </c>
      <c r="D82" s="36" t="s">
        <v>139</v>
      </c>
      <c r="E82" s="37">
        <v>15</v>
      </c>
      <c r="F82" s="18">
        <f t="shared" si="7"/>
        <v>1.0115542303391725</v>
      </c>
      <c r="G82" s="15">
        <v>135.7</v>
      </c>
      <c r="H82" s="19">
        <f t="shared" si="4"/>
        <v>27.14</v>
      </c>
      <c r="I82" s="20">
        <f t="shared" si="5"/>
        <v>162.83999999999997</v>
      </c>
      <c r="J82" s="20">
        <f t="shared" si="6"/>
        <v>162.83999999999997</v>
      </c>
      <c r="K82" s="21"/>
    </row>
    <row r="83" spans="1:11" s="8" customFormat="1" ht="12.75">
      <c r="A83" s="13">
        <v>2</v>
      </c>
      <c r="B83" s="36" t="s">
        <v>140</v>
      </c>
      <c r="C83" s="37" t="s">
        <v>141</v>
      </c>
      <c r="D83" s="36" t="s">
        <v>142</v>
      </c>
      <c r="E83" s="37">
        <v>50</v>
      </c>
      <c r="F83" s="18">
        <f t="shared" si="7"/>
        <v>1.29780096906448</v>
      </c>
      <c r="G83" s="15">
        <v>174.1</v>
      </c>
      <c r="H83" s="19">
        <f t="shared" si="4"/>
        <v>34.82</v>
      </c>
      <c r="I83" s="20">
        <f t="shared" si="5"/>
        <v>208.92</v>
      </c>
      <c r="J83" s="20">
        <f t="shared" si="6"/>
        <v>208.92</v>
      </c>
      <c r="K83" s="21"/>
    </row>
    <row r="84" spans="1:11" s="8" customFormat="1" ht="12.75">
      <c r="A84" s="13">
        <v>3</v>
      </c>
      <c r="B84" s="38">
        <v>2.261</v>
      </c>
      <c r="C84" s="37" t="s">
        <v>143</v>
      </c>
      <c r="D84" s="36" t="s">
        <v>139</v>
      </c>
      <c r="E84" s="37">
        <v>1.8</v>
      </c>
      <c r="F84" s="18">
        <f t="shared" si="7"/>
        <v>0.1461051062243757</v>
      </c>
      <c r="G84" s="15">
        <v>19.6</v>
      </c>
      <c r="H84" s="19">
        <f t="shared" si="4"/>
        <v>3.9200000000000004</v>
      </c>
      <c r="I84" s="20">
        <f t="shared" si="5"/>
        <v>23.520000000000003</v>
      </c>
      <c r="J84" s="20">
        <f t="shared" si="6"/>
        <v>23.520000000000003</v>
      </c>
      <c r="K84" s="21"/>
    </row>
    <row r="85" spans="1:11" s="8" customFormat="1" ht="12.75">
      <c r="A85" s="13">
        <v>4</v>
      </c>
      <c r="B85" s="36" t="s">
        <v>144</v>
      </c>
      <c r="C85" s="37" t="s">
        <v>145</v>
      </c>
      <c r="D85" s="36" t="s">
        <v>80</v>
      </c>
      <c r="E85" s="37">
        <v>60</v>
      </c>
      <c r="F85" s="18">
        <f t="shared" si="7"/>
        <v>1.4938501677226985</v>
      </c>
      <c r="G85" s="15">
        <v>200.4</v>
      </c>
      <c r="H85" s="19">
        <f t="shared" si="4"/>
        <v>40.080000000000005</v>
      </c>
      <c r="I85" s="20">
        <f t="shared" si="5"/>
        <v>240.48000000000002</v>
      </c>
      <c r="J85" s="20">
        <f t="shared" si="6"/>
        <v>240.48000000000002</v>
      </c>
      <c r="K85" s="21"/>
    </row>
    <row r="86" spans="1:11" s="8" customFormat="1" ht="12.75">
      <c r="A86" s="13">
        <v>5</v>
      </c>
      <c r="B86" s="36" t="s">
        <v>116</v>
      </c>
      <c r="C86" s="37" t="s">
        <v>146</v>
      </c>
      <c r="D86" s="36" t="s">
        <v>139</v>
      </c>
      <c r="E86" s="37">
        <v>120</v>
      </c>
      <c r="F86" s="18">
        <f t="shared" si="7"/>
        <v>4.187849422288482</v>
      </c>
      <c r="G86" s="15">
        <v>561.8</v>
      </c>
      <c r="H86" s="19">
        <f t="shared" si="4"/>
        <v>112.36</v>
      </c>
      <c r="I86" s="20">
        <f t="shared" si="5"/>
        <v>674.16</v>
      </c>
      <c r="J86" s="20">
        <f t="shared" si="6"/>
        <v>674.16</v>
      </c>
      <c r="K86" s="21"/>
    </row>
    <row r="87" spans="1:11" s="8" customFormat="1" ht="12.75">
      <c r="A87" s="13">
        <v>6</v>
      </c>
      <c r="B87" s="36" t="s">
        <v>147</v>
      </c>
      <c r="C87" s="37" t="s">
        <v>148</v>
      </c>
      <c r="D87" s="36" t="s">
        <v>85</v>
      </c>
      <c r="E87" s="37">
        <v>8</v>
      </c>
      <c r="F87" s="18">
        <f t="shared" si="7"/>
        <v>4.758106597092806</v>
      </c>
      <c r="G87" s="15">
        <v>638.3</v>
      </c>
      <c r="H87" s="19">
        <f t="shared" si="4"/>
        <v>127.66</v>
      </c>
      <c r="I87" s="20">
        <f t="shared" si="5"/>
        <v>765.9599999999999</v>
      </c>
      <c r="J87" s="20">
        <f t="shared" si="6"/>
        <v>765.9599999999999</v>
      </c>
      <c r="K87" s="21"/>
    </row>
    <row r="88" spans="1:11" s="8" customFormat="1" ht="12.75">
      <c r="A88" s="13">
        <v>7</v>
      </c>
      <c r="B88" s="36" t="s">
        <v>149</v>
      </c>
      <c r="C88" s="37" t="s">
        <v>150</v>
      </c>
      <c r="D88" s="36" t="s">
        <v>85</v>
      </c>
      <c r="E88" s="37">
        <v>10</v>
      </c>
      <c r="F88" s="18">
        <f t="shared" si="7"/>
        <v>1.3000372717107715</v>
      </c>
      <c r="G88" s="15">
        <v>174.4</v>
      </c>
      <c r="H88" s="19">
        <f t="shared" si="4"/>
        <v>34.88</v>
      </c>
      <c r="I88" s="20">
        <f t="shared" si="5"/>
        <v>209.28</v>
      </c>
      <c r="J88" s="20">
        <f t="shared" si="6"/>
        <v>209.28</v>
      </c>
      <c r="K88" s="21"/>
    </row>
    <row r="89" spans="1:11" s="8" customFormat="1" ht="12.75">
      <c r="A89" s="13">
        <v>8</v>
      </c>
      <c r="B89" s="36" t="s">
        <v>151</v>
      </c>
      <c r="C89" s="37" t="s">
        <v>152</v>
      </c>
      <c r="D89" s="36" t="s">
        <v>85</v>
      </c>
      <c r="E89" s="37">
        <v>15</v>
      </c>
      <c r="F89" s="18">
        <f t="shared" si="7"/>
        <v>3.25232948192322</v>
      </c>
      <c r="G89" s="15">
        <v>436.3</v>
      </c>
      <c r="H89" s="19">
        <f t="shared" si="4"/>
        <v>87.26</v>
      </c>
      <c r="I89" s="20">
        <f t="shared" si="5"/>
        <v>523.5600000000001</v>
      </c>
      <c r="J89" s="20">
        <f t="shared" si="6"/>
        <v>523.5600000000001</v>
      </c>
      <c r="K89" s="21"/>
    </row>
    <row r="90" spans="1:11" s="8" customFormat="1" ht="12.75">
      <c r="A90" s="13">
        <v>9</v>
      </c>
      <c r="B90" s="36">
        <v>3.643</v>
      </c>
      <c r="C90" s="37" t="s">
        <v>153</v>
      </c>
      <c r="D90" s="39" t="s">
        <v>154</v>
      </c>
      <c r="E90" s="37">
        <v>580</v>
      </c>
      <c r="F90" s="18">
        <f t="shared" si="7"/>
        <v>2.9325382035035403</v>
      </c>
      <c r="G90" s="15">
        <v>393.4</v>
      </c>
      <c r="H90" s="19">
        <f t="shared" si="4"/>
        <v>78.68</v>
      </c>
      <c r="I90" s="20">
        <f t="shared" si="5"/>
        <v>472.08</v>
      </c>
      <c r="J90" s="20">
        <f t="shared" si="6"/>
        <v>472.08</v>
      </c>
      <c r="K90" s="21"/>
    </row>
    <row r="91" spans="1:11" s="8" customFormat="1" ht="12.75">
      <c r="A91" s="13">
        <v>10</v>
      </c>
      <c r="B91" s="36" t="s">
        <v>155</v>
      </c>
      <c r="C91" s="37" t="s">
        <v>156</v>
      </c>
      <c r="D91" s="36" t="s">
        <v>85</v>
      </c>
      <c r="E91" s="37">
        <v>5</v>
      </c>
      <c r="F91" s="18">
        <f t="shared" si="7"/>
        <v>4.449496831904584</v>
      </c>
      <c r="G91" s="15">
        <v>596.9</v>
      </c>
      <c r="H91" s="19">
        <f t="shared" si="4"/>
        <v>119.38</v>
      </c>
      <c r="I91" s="20">
        <f t="shared" si="5"/>
        <v>716.28</v>
      </c>
      <c r="J91" s="20">
        <f t="shared" si="6"/>
        <v>716.28</v>
      </c>
      <c r="K91" s="21"/>
    </row>
    <row r="92" spans="1:11" s="8" customFormat="1" ht="12.75">
      <c r="A92" s="13">
        <v>11</v>
      </c>
      <c r="B92" s="39" t="s">
        <v>157</v>
      </c>
      <c r="C92" s="40" t="s">
        <v>158</v>
      </c>
      <c r="D92" s="39" t="s">
        <v>34</v>
      </c>
      <c r="E92" s="40">
        <v>0.5</v>
      </c>
      <c r="F92" s="18">
        <f t="shared" si="7"/>
        <v>3.8412225121133057</v>
      </c>
      <c r="G92" s="15">
        <v>515.3</v>
      </c>
      <c r="H92" s="19">
        <f t="shared" si="4"/>
        <v>103.06</v>
      </c>
      <c r="I92" s="20">
        <f t="shared" si="5"/>
        <v>618.3599999999999</v>
      </c>
      <c r="J92" s="20">
        <f t="shared" si="6"/>
        <v>618.3599999999999</v>
      </c>
      <c r="K92" s="21"/>
    </row>
    <row r="93" spans="1:11" s="8" customFormat="1" ht="12.75">
      <c r="A93" s="13">
        <v>12</v>
      </c>
      <c r="B93" s="39" t="s">
        <v>159</v>
      </c>
      <c r="C93" s="40" t="s">
        <v>160</v>
      </c>
      <c r="D93" s="39" t="s">
        <v>154</v>
      </c>
      <c r="E93" s="40">
        <v>10</v>
      </c>
      <c r="F93" s="18">
        <f t="shared" si="7"/>
        <v>1.5855385762206484</v>
      </c>
      <c r="G93" s="15">
        <v>212.7</v>
      </c>
      <c r="H93" s="19">
        <f t="shared" si="4"/>
        <v>42.54</v>
      </c>
      <c r="I93" s="20">
        <f t="shared" si="5"/>
        <v>255.23999999999998</v>
      </c>
      <c r="J93" s="20">
        <f t="shared" si="6"/>
        <v>255.23999999999998</v>
      </c>
      <c r="K93" s="21"/>
    </row>
    <row r="94" spans="1:11" s="8" customFormat="1" ht="12.75">
      <c r="A94" s="13">
        <v>13</v>
      </c>
      <c r="B94" s="39">
        <v>2.401</v>
      </c>
      <c r="C94" s="37" t="s">
        <v>161</v>
      </c>
      <c r="D94" s="39" t="s">
        <v>154</v>
      </c>
      <c r="E94" s="40">
        <v>20</v>
      </c>
      <c r="F94" s="18">
        <f t="shared" si="7"/>
        <v>3.1718225866567273</v>
      </c>
      <c r="G94" s="15">
        <v>425.5</v>
      </c>
      <c r="H94" s="19">
        <f t="shared" si="4"/>
        <v>85.10000000000001</v>
      </c>
      <c r="I94" s="20">
        <f t="shared" si="5"/>
        <v>510.6</v>
      </c>
      <c r="J94" s="20">
        <f t="shared" si="6"/>
        <v>510.6</v>
      </c>
      <c r="K94" s="21"/>
    </row>
    <row r="95" spans="1:11" s="8" customFormat="1" ht="12.75">
      <c r="A95" s="13">
        <v>14</v>
      </c>
      <c r="B95" s="36">
        <v>3.243</v>
      </c>
      <c r="C95" s="37" t="s">
        <v>162</v>
      </c>
      <c r="D95" s="36" t="s">
        <v>139</v>
      </c>
      <c r="E95" s="37">
        <v>20</v>
      </c>
      <c r="F95" s="18">
        <f t="shared" si="7"/>
        <v>12.341408870667163</v>
      </c>
      <c r="G95" s="15">
        <v>1655.6</v>
      </c>
      <c r="H95" s="19">
        <f t="shared" si="4"/>
        <v>331.12</v>
      </c>
      <c r="I95" s="20">
        <f t="shared" si="5"/>
        <v>1986.7199999999998</v>
      </c>
      <c r="J95" s="20">
        <f t="shared" si="6"/>
        <v>1986.7199999999998</v>
      </c>
      <c r="K95" s="21"/>
    </row>
    <row r="96" spans="1:11" s="8" customFormat="1" ht="12.75">
      <c r="A96" s="13">
        <v>15</v>
      </c>
      <c r="B96" s="15" t="s">
        <v>163</v>
      </c>
      <c r="C96" s="15" t="s">
        <v>164</v>
      </c>
      <c r="D96" s="15" t="s">
        <v>85</v>
      </c>
      <c r="E96" s="15">
        <v>1</v>
      </c>
      <c r="F96" s="18">
        <f t="shared" si="7"/>
        <v>0.2780469623555721</v>
      </c>
      <c r="G96" s="15">
        <v>37.3</v>
      </c>
      <c r="H96" s="19">
        <f t="shared" si="4"/>
        <v>7.46</v>
      </c>
      <c r="I96" s="20">
        <f t="shared" si="5"/>
        <v>44.76</v>
      </c>
      <c r="J96" s="20">
        <f t="shared" si="6"/>
        <v>44.76</v>
      </c>
      <c r="K96" s="21"/>
    </row>
    <row r="97" spans="1:11" s="8" customFormat="1" ht="12">
      <c r="A97" s="13"/>
      <c r="B97" s="24"/>
      <c r="C97" s="23" t="s">
        <v>165</v>
      </c>
      <c r="D97" s="24"/>
      <c r="E97" s="24"/>
      <c r="F97" s="15"/>
      <c r="G97" s="41">
        <v>6177.3</v>
      </c>
      <c r="H97" s="42">
        <f t="shared" si="4"/>
        <v>1235.46</v>
      </c>
      <c r="I97" s="43">
        <f t="shared" si="5"/>
        <v>7412.76</v>
      </c>
      <c r="J97" s="43">
        <f t="shared" si="6"/>
        <v>7412.76</v>
      </c>
      <c r="K97" s="21"/>
    </row>
    <row r="98" spans="1:11" s="8" customFormat="1" ht="12">
      <c r="A98" s="13"/>
      <c r="B98" s="24"/>
      <c r="C98" s="23" t="s">
        <v>166</v>
      </c>
      <c r="D98" s="24"/>
      <c r="E98" s="24"/>
      <c r="F98" s="15"/>
      <c r="G98" s="41">
        <v>32928.3</v>
      </c>
      <c r="H98" s="42">
        <f t="shared" si="4"/>
        <v>6585.660000000001</v>
      </c>
      <c r="I98" s="43">
        <f t="shared" si="5"/>
        <v>39513.96000000001</v>
      </c>
      <c r="J98" s="43">
        <f t="shared" si="6"/>
        <v>39513.96000000001</v>
      </c>
      <c r="K98" s="21"/>
    </row>
    <row r="99" spans="1:11" s="8" customFormat="1" ht="12.75">
      <c r="A99" s="13"/>
      <c r="B99" s="16"/>
      <c r="C99" s="44" t="s">
        <v>167</v>
      </c>
      <c r="D99" s="16"/>
      <c r="E99" s="16"/>
      <c r="F99" s="15"/>
      <c r="G99" s="41">
        <v>1646.4</v>
      </c>
      <c r="H99" s="42">
        <f t="shared" si="4"/>
        <v>329.28000000000003</v>
      </c>
      <c r="I99" s="43">
        <f t="shared" si="5"/>
        <v>1975.68</v>
      </c>
      <c r="J99" s="43">
        <f t="shared" si="6"/>
        <v>1975.68</v>
      </c>
      <c r="K99" s="21"/>
    </row>
    <row r="100" spans="1:11" s="8" customFormat="1" ht="12.75">
      <c r="A100" s="13"/>
      <c r="B100" s="16"/>
      <c r="C100" s="44" t="s">
        <v>168</v>
      </c>
      <c r="D100" s="16"/>
      <c r="E100" s="16"/>
      <c r="F100" s="15"/>
      <c r="G100" s="42">
        <f>G98*3%</f>
        <v>987.849</v>
      </c>
      <c r="H100" s="42">
        <f t="shared" si="4"/>
        <v>197.56980000000001</v>
      </c>
      <c r="I100" s="43">
        <f t="shared" si="5"/>
        <v>1185.4188000000001</v>
      </c>
      <c r="J100" s="43">
        <f t="shared" si="6"/>
        <v>1185.4188000000001</v>
      </c>
      <c r="K100" s="21"/>
    </row>
    <row r="101" spans="1:11" s="8" customFormat="1" ht="12.75">
      <c r="A101" s="45"/>
      <c r="B101" s="46"/>
      <c r="C101" s="47" t="s">
        <v>169</v>
      </c>
      <c r="D101" s="46"/>
      <c r="E101" s="46"/>
      <c r="F101" s="48"/>
      <c r="G101" s="49">
        <f>G98+G99+G100</f>
        <v>35562.549000000006</v>
      </c>
      <c r="H101" s="49">
        <f t="shared" si="4"/>
        <v>7112.509800000002</v>
      </c>
      <c r="I101" s="50">
        <f t="shared" si="5"/>
        <v>42675.058800000006</v>
      </c>
      <c r="J101" s="50">
        <f t="shared" si="6"/>
        <v>42675.058800000006</v>
      </c>
      <c r="K101" s="51"/>
    </row>
    <row r="102" spans="1:5" s="8" customFormat="1" ht="12">
      <c r="A102" s="33"/>
      <c r="B102" s="52"/>
      <c r="C102" s="53"/>
      <c r="D102" s="52"/>
      <c r="E102" s="52"/>
    </row>
    <row r="103" spans="1:5" s="8" customFormat="1" ht="12">
      <c r="A103" s="33"/>
      <c r="B103" s="54"/>
      <c r="C103" s="33"/>
      <c r="D103" s="54"/>
      <c r="E103" s="54"/>
    </row>
    <row r="104" spans="1:13" ht="15.75">
      <c r="A104" s="55" t="s">
        <v>170</v>
      </c>
      <c r="B104" s="56"/>
      <c r="C104" s="56"/>
      <c r="D104" s="56"/>
      <c r="E104" s="56"/>
      <c r="F104" s="4"/>
      <c r="G104" s="4"/>
      <c r="H104" s="4"/>
      <c r="I104" s="4"/>
      <c r="J104" s="4"/>
      <c r="K104" s="4"/>
      <c r="L104" s="4"/>
      <c r="M104" s="4"/>
    </row>
    <row r="105" spans="1:13" ht="15">
      <c r="A105" s="57"/>
      <c r="B105" s="56"/>
      <c r="C105" s="56"/>
      <c r="D105" s="56"/>
      <c r="E105" s="56"/>
      <c r="F105" s="4"/>
      <c r="G105" s="4"/>
      <c r="H105" s="4"/>
      <c r="I105" s="4"/>
      <c r="J105" s="4"/>
      <c r="K105" s="4"/>
      <c r="L105" s="4"/>
      <c r="M105" s="4"/>
    </row>
    <row r="106" spans="1:13" ht="15">
      <c r="A106" s="58" t="s">
        <v>171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1:13" ht="15">
      <c r="A107" s="90" t="s">
        <v>172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ht="15">
      <c r="A108" s="90" t="s">
        <v>173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ht="27" customHeight="1">
      <c r="A109" s="84" t="s">
        <v>174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1:13" ht="15" customHeight="1">
      <c r="A110" s="84" t="s">
        <v>175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1:13" ht="21" customHeight="1">
      <c r="A111" s="84" t="s">
        <v>176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1:13" ht="15" customHeight="1">
      <c r="A112" s="85" t="s">
        <v>177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5">
      <c r="A113"/>
      <c r="B113"/>
      <c r="C113"/>
      <c r="D113"/>
      <c r="E113"/>
      <c r="F113" s="4"/>
      <c r="G113" s="4"/>
      <c r="H113" s="4"/>
      <c r="I113" s="4"/>
      <c r="J113" s="4"/>
      <c r="K113" s="4"/>
      <c r="L113" s="4"/>
      <c r="M113" s="4"/>
    </row>
    <row r="114" spans="1:13" ht="15">
      <c r="A114" s="59" t="s">
        <v>178</v>
      </c>
      <c r="B114"/>
      <c r="C114"/>
      <c r="D114"/>
      <c r="E114"/>
      <c r="F114" s="4"/>
      <c r="G114" s="4"/>
      <c r="H114" s="4"/>
      <c r="I114" s="4"/>
      <c r="J114" s="4"/>
      <c r="K114" s="4"/>
      <c r="L114" s="4"/>
      <c r="M114" s="4"/>
    </row>
    <row r="115" spans="1:7" ht="15.75">
      <c r="A115" s="60"/>
      <c r="B115" s="60"/>
      <c r="C115" s="60"/>
      <c r="D115" s="60"/>
      <c r="E115" s="60"/>
      <c r="F115" s="61"/>
      <c r="G115" s="61"/>
    </row>
    <row r="116" spans="1:5" ht="15">
      <c r="A116" s="60"/>
      <c r="B116" s="62"/>
      <c r="C116" s="63"/>
      <c r="D116" s="62"/>
      <c r="E116" s="62"/>
    </row>
    <row r="117" spans="1:5" ht="15">
      <c r="A117" s="60"/>
      <c r="B117" s="62"/>
      <c r="C117" s="63"/>
      <c r="D117" s="62"/>
      <c r="E117" s="62"/>
    </row>
    <row r="118" spans="1:5" ht="15">
      <c r="A118" s="60"/>
      <c r="B118" s="62"/>
      <c r="C118" s="83" t="s">
        <v>197</v>
      </c>
      <c r="D118" s="62"/>
      <c r="E118" s="62"/>
    </row>
    <row r="119" spans="1:5" ht="15">
      <c r="A119" s="60"/>
      <c r="B119" s="64"/>
      <c r="C119" s="83" t="s">
        <v>196</v>
      </c>
      <c r="D119" s="62"/>
      <c r="E119" s="62"/>
    </row>
    <row r="120" spans="1:5" ht="15">
      <c r="A120" s="60"/>
      <c r="B120" s="62"/>
      <c r="C120" s="63"/>
      <c r="D120" s="62"/>
      <c r="E120" s="62"/>
    </row>
    <row r="121" spans="1:5" ht="15">
      <c r="A121" s="60"/>
      <c r="B121" s="62"/>
      <c r="C121" s="63"/>
      <c r="D121" s="62"/>
      <c r="E121" s="62"/>
    </row>
    <row r="122" spans="1:5" ht="15">
      <c r="A122" s="60"/>
      <c r="B122" s="62"/>
      <c r="C122" s="63"/>
      <c r="D122" s="62"/>
      <c r="E122" s="62"/>
    </row>
    <row r="123" spans="1:5" ht="15">
      <c r="A123" s="60"/>
      <c r="B123" s="62"/>
      <c r="C123" s="63"/>
      <c r="D123" s="62"/>
      <c r="E123" s="62"/>
    </row>
    <row r="124" spans="1:5" ht="15">
      <c r="A124" s="60"/>
      <c r="B124" s="62"/>
      <c r="C124" s="63"/>
      <c r="D124" s="62"/>
      <c r="E124" s="62"/>
    </row>
    <row r="125" spans="1:5" ht="15">
      <c r="A125" s="60"/>
      <c r="B125" s="62"/>
      <c r="C125" s="63"/>
      <c r="D125" s="62"/>
      <c r="E125" s="62"/>
    </row>
    <row r="126" spans="1:5" ht="15">
      <c r="A126" s="60"/>
      <c r="B126" s="64"/>
      <c r="C126" s="63"/>
      <c r="D126" s="62"/>
      <c r="E126" s="62"/>
    </row>
    <row r="127" spans="1:5" ht="15">
      <c r="A127" s="60"/>
      <c r="B127" s="62"/>
      <c r="C127" s="63"/>
      <c r="D127" s="62"/>
      <c r="E127" s="62"/>
    </row>
    <row r="128" spans="1:5" ht="15">
      <c r="A128" s="60"/>
      <c r="B128" s="65"/>
      <c r="C128" s="63"/>
      <c r="D128" s="62"/>
      <c r="E128" s="62"/>
    </row>
    <row r="129" spans="1:5" ht="15">
      <c r="A129" s="60"/>
      <c r="B129" s="62"/>
      <c r="C129" s="63"/>
      <c r="D129" s="62"/>
      <c r="E129" s="62"/>
    </row>
    <row r="130" spans="1:5" ht="15">
      <c r="A130" s="60"/>
      <c r="B130" s="65"/>
      <c r="C130" s="63"/>
      <c r="D130" s="62"/>
      <c r="E130" s="62"/>
    </row>
    <row r="131" spans="1:5" ht="15">
      <c r="A131" s="60"/>
      <c r="B131" s="62"/>
      <c r="C131" s="63"/>
      <c r="D131" s="62"/>
      <c r="E131" s="62"/>
    </row>
    <row r="132" spans="1:5" ht="15">
      <c r="A132" s="60"/>
      <c r="B132" s="62"/>
      <c r="C132" s="63"/>
      <c r="D132" s="62"/>
      <c r="E132" s="62"/>
    </row>
    <row r="133" spans="1:5" ht="15">
      <c r="A133" s="60"/>
      <c r="B133" s="65"/>
      <c r="C133" s="63"/>
      <c r="D133" s="62"/>
      <c r="E133" s="62"/>
    </row>
    <row r="134" spans="1:5" ht="15">
      <c r="A134" s="60"/>
      <c r="B134" s="62"/>
      <c r="C134" s="63"/>
      <c r="D134" s="62"/>
      <c r="E134" s="62"/>
    </row>
    <row r="135" spans="1:5" ht="15">
      <c r="A135" s="60"/>
      <c r="B135" s="62"/>
      <c r="C135" s="63"/>
      <c r="D135" s="62"/>
      <c r="E135" s="62"/>
    </row>
    <row r="136" spans="1:5" ht="15">
      <c r="A136" s="60"/>
      <c r="B136" s="65"/>
      <c r="C136" s="63"/>
      <c r="D136" s="62"/>
      <c r="E136" s="62"/>
    </row>
    <row r="137" spans="1:5" ht="15">
      <c r="A137" s="60"/>
      <c r="B137" s="62"/>
      <c r="C137" s="63"/>
      <c r="D137" s="62"/>
      <c r="E137" s="62"/>
    </row>
    <row r="138" spans="1:5" ht="15">
      <c r="A138" s="60"/>
      <c r="B138" s="62"/>
      <c r="C138" s="63"/>
      <c r="D138" s="62"/>
      <c r="E138" s="62"/>
    </row>
    <row r="139" spans="1:5" ht="15">
      <c r="A139" s="60"/>
      <c r="B139" s="64"/>
      <c r="C139" s="63"/>
      <c r="D139" s="62"/>
      <c r="E139" s="62"/>
    </row>
    <row r="140" spans="1:5" ht="15">
      <c r="A140" s="60"/>
      <c r="B140" s="62"/>
      <c r="C140" s="63"/>
      <c r="D140" s="62"/>
      <c r="E140" s="62"/>
    </row>
    <row r="141" spans="1:5" ht="15">
      <c r="A141" s="60"/>
      <c r="B141" s="62"/>
      <c r="C141" s="63"/>
      <c r="D141" s="62"/>
      <c r="E141" s="62"/>
    </row>
    <row r="142" spans="1:5" ht="15">
      <c r="A142" s="60"/>
      <c r="B142" s="62"/>
      <c r="C142" s="63"/>
      <c r="D142" s="62"/>
      <c r="E142" s="62"/>
    </row>
    <row r="143" spans="1:5" ht="15">
      <c r="A143" s="60"/>
      <c r="B143" s="64"/>
      <c r="C143" s="63"/>
      <c r="D143" s="62"/>
      <c r="E143" s="62"/>
    </row>
    <row r="144" spans="1:5" ht="15">
      <c r="A144" s="60"/>
      <c r="B144" s="60"/>
      <c r="C144" s="60"/>
      <c r="D144" s="60"/>
      <c r="E144" s="60"/>
    </row>
    <row r="145" spans="1:5" ht="15">
      <c r="A145" s="60"/>
      <c r="B145" s="60"/>
      <c r="C145" s="60"/>
      <c r="D145" s="60"/>
      <c r="E145" s="60"/>
    </row>
    <row r="146" spans="1:5" ht="15">
      <c r="A146" s="60"/>
      <c r="B146" s="60"/>
      <c r="C146" s="66"/>
      <c r="D146" s="66"/>
      <c r="E146" s="66"/>
    </row>
    <row r="147" spans="1:5" ht="15">
      <c r="A147" s="60"/>
      <c r="B147" s="60"/>
      <c r="C147" s="60"/>
      <c r="D147" s="60"/>
      <c r="E147" s="60"/>
    </row>
    <row r="148" spans="1:5" ht="15">
      <c r="A148" s="60"/>
      <c r="B148" s="60"/>
      <c r="C148" s="60"/>
      <c r="D148" s="60"/>
      <c r="E148" s="60"/>
    </row>
    <row r="149" spans="1:5" ht="15">
      <c r="A149" s="60"/>
      <c r="B149" s="60"/>
      <c r="C149" s="60"/>
      <c r="D149" s="60"/>
      <c r="E149" s="60"/>
    </row>
    <row r="150" spans="1:5" ht="15">
      <c r="A150" s="60"/>
      <c r="B150" s="60"/>
      <c r="C150" s="60"/>
      <c r="D150" s="60"/>
      <c r="E150" s="60"/>
    </row>
    <row r="151" spans="1:5" ht="15">
      <c r="A151" s="60"/>
      <c r="B151" s="60"/>
      <c r="C151" s="60"/>
      <c r="D151" s="60"/>
      <c r="E151" s="60"/>
    </row>
    <row r="152" spans="1:5" ht="15">
      <c r="A152" s="60"/>
      <c r="B152" s="60"/>
      <c r="C152" s="60"/>
      <c r="D152" s="60"/>
      <c r="E152" s="60"/>
    </row>
    <row r="153" ht="15">
      <c r="A153" s="60"/>
    </row>
    <row r="154" ht="15">
      <c r="A154" s="60"/>
    </row>
    <row r="155" ht="15">
      <c r="A155" s="60"/>
    </row>
    <row r="156" ht="15">
      <c r="A156" s="60"/>
    </row>
    <row r="157" ht="15">
      <c r="A157" s="60"/>
    </row>
    <row r="158" ht="15">
      <c r="A158" s="60"/>
    </row>
    <row r="159" ht="15">
      <c r="A159" s="60"/>
    </row>
    <row r="160" ht="15">
      <c r="A160" s="60"/>
    </row>
    <row r="161" ht="15">
      <c r="A161" s="60"/>
    </row>
    <row r="162" ht="15">
      <c r="A162" s="60"/>
    </row>
    <row r="163" ht="15">
      <c r="A163" s="60"/>
    </row>
    <row r="164" ht="15">
      <c r="A164" s="60"/>
    </row>
    <row r="165" ht="15">
      <c r="A165" s="60"/>
    </row>
    <row r="166" ht="15">
      <c r="A166" s="60"/>
    </row>
    <row r="167" ht="15">
      <c r="A167" s="60"/>
    </row>
    <row r="168" ht="15">
      <c r="A168" s="60"/>
    </row>
    <row r="169" ht="15">
      <c r="A169" s="60"/>
    </row>
    <row r="170" ht="15">
      <c r="A170" s="60"/>
    </row>
    <row r="171" ht="15">
      <c r="A171" s="60"/>
    </row>
    <row r="172" ht="15">
      <c r="A172" s="60"/>
    </row>
    <row r="173" ht="15">
      <c r="A173" s="60"/>
    </row>
    <row r="174" ht="15">
      <c r="A174" s="60"/>
    </row>
  </sheetData>
  <sheetProtection/>
  <mergeCells count="28">
    <mergeCell ref="A1:M1"/>
    <mergeCell ref="A2:F2"/>
    <mergeCell ref="I2:K2"/>
    <mergeCell ref="A4:A5"/>
    <mergeCell ref="B4:B5"/>
    <mergeCell ref="C4:C5"/>
    <mergeCell ref="D4:I4"/>
    <mergeCell ref="J4:K4"/>
    <mergeCell ref="A6:B6"/>
    <mergeCell ref="A10:B10"/>
    <mergeCell ref="A13:B13"/>
    <mergeCell ref="A17:B17"/>
    <mergeCell ref="A20:B20"/>
    <mergeCell ref="A25:B25"/>
    <mergeCell ref="A28:B28"/>
    <mergeCell ref="A32:B32"/>
    <mergeCell ref="A36:B36"/>
    <mergeCell ref="A39:B39"/>
    <mergeCell ref="A43:B43"/>
    <mergeCell ref="A53:B53"/>
    <mergeCell ref="A111:M111"/>
    <mergeCell ref="A112:M112"/>
    <mergeCell ref="A73:B73"/>
    <mergeCell ref="A81:B81"/>
    <mergeCell ref="A107:M107"/>
    <mergeCell ref="A108:M108"/>
    <mergeCell ref="A109:M109"/>
    <mergeCell ref="A110:M110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9.8515625" style="0" customWidth="1"/>
    <col min="2" max="3" width="50.421875" style="0" customWidth="1"/>
  </cols>
  <sheetData>
    <row r="1" spans="1:13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">
        <v>1</v>
      </c>
      <c r="B2" s="93"/>
      <c r="C2" s="93"/>
      <c r="D2" s="93"/>
      <c r="E2" s="93"/>
      <c r="F2" s="93"/>
      <c r="G2" s="2"/>
      <c r="H2" s="2"/>
      <c r="I2" s="2"/>
      <c r="J2" s="2"/>
      <c r="K2" s="2"/>
      <c r="L2" s="2"/>
      <c r="M2" s="2"/>
    </row>
    <row r="3" spans="1:3" ht="18.75">
      <c r="A3" s="3" t="s">
        <v>179</v>
      </c>
      <c r="B3" s="67"/>
      <c r="C3" s="67"/>
    </row>
    <row r="4" spans="1:3" ht="15">
      <c r="A4" s="56"/>
      <c r="B4" s="68"/>
      <c r="C4" s="68"/>
    </row>
    <row r="5" spans="1:4" ht="15">
      <c r="A5" s="102" t="s">
        <v>180</v>
      </c>
      <c r="B5" s="69" t="s">
        <v>181</v>
      </c>
      <c r="C5" s="70" t="s">
        <v>182</v>
      </c>
      <c r="D5" s="71"/>
    </row>
    <row r="6" spans="1:3" ht="63.75">
      <c r="A6" s="103"/>
      <c r="B6" s="72" t="s">
        <v>183</v>
      </c>
      <c r="C6" s="73" t="s">
        <v>184</v>
      </c>
    </row>
    <row r="7" spans="1:3" ht="25.5">
      <c r="A7" s="74" t="s">
        <v>185</v>
      </c>
      <c r="B7" s="75" t="s">
        <v>186</v>
      </c>
      <c r="C7" s="76" t="s">
        <v>187</v>
      </c>
    </row>
    <row r="8" spans="1:3" ht="15">
      <c r="A8" s="74"/>
      <c r="B8" s="75"/>
      <c r="C8" s="76"/>
    </row>
    <row r="9" spans="1:3" ht="15">
      <c r="A9" s="74" t="s">
        <v>188</v>
      </c>
      <c r="B9" s="75"/>
      <c r="C9" s="76"/>
    </row>
    <row r="10" spans="1:3" ht="15">
      <c r="A10" s="74"/>
      <c r="B10" s="75"/>
      <c r="C10" s="76"/>
    </row>
    <row r="11" spans="1:3" ht="15">
      <c r="A11" s="74" t="s">
        <v>189</v>
      </c>
      <c r="B11" s="75"/>
      <c r="C11" s="76"/>
    </row>
    <row r="12" spans="1:3" ht="38.25">
      <c r="A12" s="77" t="s">
        <v>190</v>
      </c>
      <c r="B12" s="78" t="s">
        <v>191</v>
      </c>
      <c r="C12" s="79"/>
    </row>
    <row r="13" spans="1:3" ht="38.25">
      <c r="A13" s="80" t="s">
        <v>192</v>
      </c>
      <c r="B13" s="81" t="s">
        <v>193</v>
      </c>
      <c r="C13" s="82"/>
    </row>
    <row r="14" spans="2:3" ht="15">
      <c r="B14" s="67"/>
      <c r="C14" s="67"/>
    </row>
    <row r="15" spans="2:3" ht="15">
      <c r="B15" s="67"/>
      <c r="C15" s="67"/>
    </row>
    <row r="16" spans="2:3" ht="15">
      <c r="B16" s="67"/>
      <c r="C16" s="67" t="s">
        <v>194</v>
      </c>
    </row>
    <row r="17" ht="15">
      <c r="B17" s="83" t="s">
        <v>195</v>
      </c>
    </row>
    <row r="18" ht="15">
      <c r="B18" s="83" t="s">
        <v>196</v>
      </c>
    </row>
  </sheetData>
  <sheetProtection/>
  <mergeCells count="3">
    <mergeCell ref="A1:M1"/>
    <mergeCell ref="A2:F2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2018-05-20T16:58:53Z</cp:lastPrinted>
  <dcterms:created xsi:type="dcterms:W3CDTF">2018-05-20T16:46:55Z</dcterms:created>
  <dcterms:modified xsi:type="dcterms:W3CDTF">2018-05-20T18:48:54Z</dcterms:modified>
  <cp:category/>
  <cp:version/>
  <cp:contentType/>
  <cp:contentStatus/>
</cp:coreProperties>
</file>